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Tài 2024\Báo cáo HĐND cuối năm\Ban Thường vụ\Thu-chi\"/>
    </mc:Choice>
  </mc:AlternateContent>
  <bookViews>
    <workbookView xWindow="-120" yWindow="-120" windowWidth="20730" windowHeight="11160" activeTab="2"/>
  </bookViews>
  <sheets>
    <sheet name="THU 2024" sheetId="7" r:id="rId1"/>
    <sheet name="thu phan cap" sheetId="12" r:id="rId2"/>
    <sheet name="CHI NAM 2024" sheetId="13" r:id="rId3"/>
  </sheets>
  <definedNames>
    <definedName name="_xlnm.Print_Area" localSheetId="2">'CHI NAM 2024'!$A$1:$H$151</definedName>
    <definedName name="_xlnm.Print_Area" localSheetId="0">'THU 2024'!$A$1:$L$15</definedName>
    <definedName name="_xlnm.Print_Area" localSheetId="1">'thu phan cap'!$A$1:$I$19</definedName>
    <definedName name="_xlnm.Print_Titles" localSheetId="2">'CHI NAM 2024'!$5:$6</definedName>
    <definedName name="_xlnm.Print_Titles" localSheetId="0">'THU 2024'!$6:$6</definedName>
  </definedNames>
  <calcPr calcId="162913"/>
</workbook>
</file>

<file path=xl/calcChain.xml><?xml version="1.0" encoding="utf-8"?>
<calcChain xmlns="http://schemas.openxmlformats.org/spreadsheetml/2006/main">
  <c r="F94" i="13" l="1"/>
  <c r="E94" i="13"/>
  <c r="K10" i="7"/>
  <c r="J11" i="13" l="1"/>
  <c r="J10" i="7" l="1"/>
  <c r="F151" i="13" l="1"/>
  <c r="F143" i="13" s="1"/>
  <c r="F149" i="13"/>
  <c r="F146" i="13"/>
  <c r="D105" i="13" l="1"/>
  <c r="D99" i="13"/>
  <c r="D98" i="13" s="1"/>
  <c r="D89" i="13"/>
  <c r="D88" i="13" s="1"/>
  <c r="E118" i="13" l="1"/>
  <c r="F118" i="13" s="1"/>
  <c r="E119" i="13"/>
  <c r="F119" i="13" s="1"/>
  <c r="E120" i="13"/>
  <c r="F120" i="13" s="1"/>
  <c r="E121" i="13"/>
  <c r="F121" i="13" s="1"/>
  <c r="E122" i="13"/>
  <c r="F122" i="13" s="1"/>
  <c r="E123" i="13"/>
  <c r="F123" i="13" s="1"/>
  <c r="E124" i="13"/>
  <c r="F124" i="13" s="1"/>
  <c r="E125" i="13"/>
  <c r="F125" i="13" s="1"/>
  <c r="E126" i="13"/>
  <c r="F126" i="13" s="1"/>
  <c r="E95" i="13"/>
  <c r="F95" i="13" s="1"/>
  <c r="E96" i="13"/>
  <c r="F96" i="13" s="1"/>
  <c r="E97" i="13"/>
  <c r="F97" i="13" s="1"/>
  <c r="C99" i="13"/>
  <c r="G89" i="13"/>
  <c r="E104" i="13"/>
  <c r="F104" i="13" s="1"/>
  <c r="F11" i="12" l="1"/>
  <c r="F10" i="12" s="1"/>
  <c r="C8" i="13" l="1"/>
  <c r="H151" i="13" l="1"/>
  <c r="H146" i="13"/>
  <c r="H148" i="13"/>
  <c r="H149" i="13"/>
  <c r="F150" i="13"/>
  <c r="F147" i="13"/>
  <c r="E147" i="13"/>
  <c r="H144" i="13" l="1"/>
  <c r="H150" i="13"/>
  <c r="H147" i="13"/>
  <c r="G87" i="13" l="1"/>
  <c r="G101" i="13"/>
  <c r="G102" i="13"/>
  <c r="E86" i="13"/>
  <c r="F86" i="13" s="1"/>
  <c r="E87" i="13"/>
  <c r="H87" i="13" s="1"/>
  <c r="E90" i="13"/>
  <c r="E91" i="13"/>
  <c r="F91" i="13" s="1"/>
  <c r="E92" i="13"/>
  <c r="F92" i="13" s="1"/>
  <c r="E93" i="13"/>
  <c r="F93" i="13" s="1"/>
  <c r="E100" i="13"/>
  <c r="F100" i="13" s="1"/>
  <c r="F99" i="13" s="1"/>
  <c r="E101" i="13"/>
  <c r="F101" i="13" s="1"/>
  <c r="E102" i="13"/>
  <c r="F102" i="13" s="1"/>
  <c r="E103" i="13"/>
  <c r="F103" i="13" s="1"/>
  <c r="E106" i="13"/>
  <c r="E107" i="13"/>
  <c r="E108" i="13"/>
  <c r="E109" i="13"/>
  <c r="E110" i="13"/>
  <c r="E111" i="13"/>
  <c r="E112" i="13"/>
  <c r="E113" i="13"/>
  <c r="F113" i="13" s="1"/>
  <c r="E114" i="13"/>
  <c r="E115" i="13"/>
  <c r="E116" i="13"/>
  <c r="E117" i="13"/>
  <c r="E130" i="13"/>
  <c r="E131" i="13"/>
  <c r="E132" i="13"/>
  <c r="E133" i="13"/>
  <c r="E134" i="13"/>
  <c r="E137" i="13"/>
  <c r="E138" i="13"/>
  <c r="E139" i="13"/>
  <c r="E140" i="13"/>
  <c r="E141" i="13"/>
  <c r="F141" i="13" s="1"/>
  <c r="E142" i="13"/>
  <c r="F142" i="13" s="1"/>
  <c r="E143" i="13"/>
  <c r="D129" i="13"/>
  <c r="E129" i="13" s="1"/>
  <c r="D136" i="13"/>
  <c r="D135" i="13" s="1"/>
  <c r="E135" i="13" s="1"/>
  <c r="E89" i="13" l="1"/>
  <c r="F90" i="13"/>
  <c r="F89" i="13" s="1"/>
  <c r="G100" i="13"/>
  <c r="G86" i="13"/>
  <c r="H86" i="13"/>
  <c r="E105" i="13"/>
  <c r="E99" i="13"/>
  <c r="E98" i="13" s="1"/>
  <c r="E88" i="13" s="1"/>
  <c r="F139" i="13"/>
  <c r="F133" i="13"/>
  <c r="H133" i="13" s="1"/>
  <c r="G103" i="13"/>
  <c r="F138" i="13"/>
  <c r="H138" i="13" s="1"/>
  <c r="F132" i="13"/>
  <c r="H132" i="13" s="1"/>
  <c r="F137" i="13"/>
  <c r="H137" i="13" s="1"/>
  <c r="F131" i="13"/>
  <c r="H131" i="13" s="1"/>
  <c r="F140" i="13"/>
  <c r="F134" i="13"/>
  <c r="H134" i="13" s="1"/>
  <c r="F130" i="13"/>
  <c r="H130" i="13" s="1"/>
  <c r="F106" i="13"/>
  <c r="D128" i="13"/>
  <c r="E128" i="13" s="1"/>
  <c r="E136" i="13"/>
  <c r="H106" i="13" l="1"/>
  <c r="F129" i="13"/>
  <c r="F136" i="13"/>
  <c r="D127" i="13"/>
  <c r="E127" i="13" s="1"/>
  <c r="F107" i="13"/>
  <c r="F108" i="13"/>
  <c r="F109" i="13"/>
  <c r="H100" i="13"/>
  <c r="H101" i="13"/>
  <c r="H102" i="13"/>
  <c r="H103" i="13"/>
  <c r="C58" i="13"/>
  <c r="C44" i="13"/>
  <c r="C39" i="13"/>
  <c r="C28" i="13"/>
  <c r="C22" i="13"/>
  <c r="C15" i="13"/>
  <c r="G17" i="12"/>
  <c r="F135" i="13" l="1"/>
  <c r="H135" i="13" s="1"/>
  <c r="H136" i="13"/>
  <c r="H108" i="13"/>
  <c r="H107" i="13"/>
  <c r="H109" i="13"/>
  <c r="C38" i="13"/>
  <c r="C11" i="13" s="1"/>
  <c r="F128" i="13" l="1"/>
  <c r="F127" i="13" s="1"/>
  <c r="H142" i="13"/>
  <c r="H143" i="13"/>
  <c r="H141" i="13"/>
  <c r="H140" i="13"/>
  <c r="H139" i="13"/>
  <c r="E14" i="7"/>
  <c r="H129" i="13" l="1"/>
  <c r="F76" i="13"/>
  <c r="H127" i="13" l="1"/>
  <c r="H128" i="13"/>
  <c r="D13" i="12"/>
  <c r="D12" i="12"/>
  <c r="G13" i="13"/>
  <c r="G41" i="13"/>
  <c r="G42" i="13"/>
  <c r="G43" i="13"/>
  <c r="G76" i="13"/>
  <c r="G77" i="13"/>
  <c r="G78" i="13"/>
  <c r="G79" i="13"/>
  <c r="G80" i="13"/>
  <c r="G85" i="13"/>
  <c r="F110" i="13" l="1"/>
  <c r="F111" i="13"/>
  <c r="F112" i="13"/>
  <c r="H114" i="13"/>
  <c r="H115" i="13"/>
  <c r="H116" i="13"/>
  <c r="H117" i="13"/>
  <c r="C105" i="13"/>
  <c r="H91" i="13"/>
  <c r="C89" i="13"/>
  <c r="H92" i="13"/>
  <c r="H93" i="13"/>
  <c r="H94" i="13"/>
  <c r="D22" i="13"/>
  <c r="E22" i="13" s="1"/>
  <c r="E10" i="13"/>
  <c r="F10" i="13" s="1"/>
  <c r="G10" i="13" s="1"/>
  <c r="E12" i="13"/>
  <c r="E13" i="13"/>
  <c r="E14" i="13"/>
  <c r="F14" i="13" s="1"/>
  <c r="G14" i="13" s="1"/>
  <c r="E16" i="13"/>
  <c r="F16" i="13" s="1"/>
  <c r="E17" i="13"/>
  <c r="F17" i="13" s="1"/>
  <c r="G17" i="13" s="1"/>
  <c r="E18" i="13"/>
  <c r="F18" i="13" s="1"/>
  <c r="G18" i="13" s="1"/>
  <c r="E19" i="13"/>
  <c r="F19" i="13" s="1"/>
  <c r="G19" i="13" s="1"/>
  <c r="E20" i="13"/>
  <c r="F20" i="13" s="1"/>
  <c r="G20" i="13" s="1"/>
  <c r="E21" i="13"/>
  <c r="F21" i="13" s="1"/>
  <c r="G21" i="13" s="1"/>
  <c r="E23" i="13"/>
  <c r="F23" i="13" s="1"/>
  <c r="E24" i="13"/>
  <c r="F24" i="13" s="1"/>
  <c r="G24" i="13" s="1"/>
  <c r="E25" i="13"/>
  <c r="F25" i="13" s="1"/>
  <c r="G25" i="13" s="1"/>
  <c r="E26" i="13"/>
  <c r="F26" i="13" s="1"/>
  <c r="G26" i="13" s="1"/>
  <c r="E27" i="13"/>
  <c r="F27" i="13" s="1"/>
  <c r="G27" i="13" s="1"/>
  <c r="E29" i="13"/>
  <c r="F29" i="13" s="1"/>
  <c r="E30" i="13"/>
  <c r="F30" i="13" s="1"/>
  <c r="G30" i="13" s="1"/>
  <c r="E31" i="13"/>
  <c r="F31" i="13" s="1"/>
  <c r="G31" i="13" s="1"/>
  <c r="E32" i="13"/>
  <c r="F32" i="13" s="1"/>
  <c r="G32" i="13" s="1"/>
  <c r="E33" i="13"/>
  <c r="F33" i="13" s="1"/>
  <c r="G33" i="13" s="1"/>
  <c r="E34" i="13"/>
  <c r="F34" i="13" s="1"/>
  <c r="G34" i="13" s="1"/>
  <c r="E35" i="13"/>
  <c r="F35" i="13" s="1"/>
  <c r="G35" i="13" s="1"/>
  <c r="E36" i="13"/>
  <c r="F36" i="13" s="1"/>
  <c r="G36" i="13" s="1"/>
  <c r="E37" i="13"/>
  <c r="F37" i="13" s="1"/>
  <c r="G37" i="13" s="1"/>
  <c r="E40" i="13"/>
  <c r="F40" i="13" s="1"/>
  <c r="E41" i="13"/>
  <c r="E42" i="13"/>
  <c r="E43" i="13"/>
  <c r="E45" i="13"/>
  <c r="F45" i="13" s="1"/>
  <c r="G45" i="13" s="1"/>
  <c r="E46" i="13"/>
  <c r="F46" i="13" s="1"/>
  <c r="G46" i="13" s="1"/>
  <c r="E47" i="13"/>
  <c r="F47" i="13" s="1"/>
  <c r="G47" i="13" s="1"/>
  <c r="E48" i="13"/>
  <c r="F48" i="13" s="1"/>
  <c r="G48" i="13" s="1"/>
  <c r="E49" i="13"/>
  <c r="F49" i="13" s="1"/>
  <c r="G49" i="13" s="1"/>
  <c r="E50" i="13"/>
  <c r="F50" i="13" s="1"/>
  <c r="G50" i="13" s="1"/>
  <c r="E52" i="13"/>
  <c r="F52" i="13" s="1"/>
  <c r="E53" i="13"/>
  <c r="F53" i="13" s="1"/>
  <c r="G53" i="13" s="1"/>
  <c r="E54" i="13"/>
  <c r="F54" i="13" s="1"/>
  <c r="G54" i="13" s="1"/>
  <c r="E55" i="13"/>
  <c r="F55" i="13" s="1"/>
  <c r="G55" i="13" s="1"/>
  <c r="E56" i="13"/>
  <c r="F56" i="13" s="1"/>
  <c r="G56" i="13" s="1"/>
  <c r="E57" i="13"/>
  <c r="F57" i="13" s="1"/>
  <c r="G57" i="13" s="1"/>
  <c r="E60" i="13"/>
  <c r="F60" i="13" s="1"/>
  <c r="G60" i="13" s="1"/>
  <c r="E61" i="13"/>
  <c r="F61" i="13" s="1"/>
  <c r="G61" i="13" s="1"/>
  <c r="E62" i="13"/>
  <c r="F62" i="13" s="1"/>
  <c r="G62" i="13" s="1"/>
  <c r="E63" i="13"/>
  <c r="F63" i="13" s="1"/>
  <c r="G63" i="13" s="1"/>
  <c r="E64" i="13"/>
  <c r="F64" i="13" s="1"/>
  <c r="G64" i="13" s="1"/>
  <c r="E65" i="13"/>
  <c r="F65" i="13" s="1"/>
  <c r="G65" i="13" s="1"/>
  <c r="E66" i="13"/>
  <c r="F66" i="13" s="1"/>
  <c r="G66" i="13" s="1"/>
  <c r="E67" i="13"/>
  <c r="F67" i="13" s="1"/>
  <c r="G67" i="13" s="1"/>
  <c r="E68" i="13"/>
  <c r="F68" i="13" s="1"/>
  <c r="G68" i="13" s="1"/>
  <c r="E69" i="13"/>
  <c r="F69" i="13" s="1"/>
  <c r="G69" i="13" s="1"/>
  <c r="E70" i="13"/>
  <c r="F70" i="13" s="1"/>
  <c r="G70" i="13" s="1"/>
  <c r="E71" i="13"/>
  <c r="F71" i="13" s="1"/>
  <c r="G71" i="13" s="1"/>
  <c r="E72" i="13"/>
  <c r="F72" i="13" s="1"/>
  <c r="G72" i="13" s="1"/>
  <c r="E73" i="13"/>
  <c r="F73" i="13" s="1"/>
  <c r="G73" i="13" s="1"/>
  <c r="E74" i="13"/>
  <c r="F74" i="13" s="1"/>
  <c r="G74" i="13" s="1"/>
  <c r="E75" i="13"/>
  <c r="F75" i="13" s="1"/>
  <c r="G75" i="13" s="1"/>
  <c r="E77" i="13"/>
  <c r="E78" i="13"/>
  <c r="E79" i="13"/>
  <c r="E80" i="13"/>
  <c r="E81" i="13"/>
  <c r="F81" i="13" s="1"/>
  <c r="G81" i="13" s="1"/>
  <c r="E82" i="13"/>
  <c r="F82" i="13" s="1"/>
  <c r="G82" i="13" s="1"/>
  <c r="E83" i="13"/>
  <c r="F83" i="13" s="1"/>
  <c r="G83" i="13" s="1"/>
  <c r="E84" i="13"/>
  <c r="F84" i="13" s="1"/>
  <c r="G84" i="13" s="1"/>
  <c r="E85" i="13"/>
  <c r="E9" i="13"/>
  <c r="F9" i="13" s="1"/>
  <c r="G9" i="13" s="1"/>
  <c r="D76" i="13"/>
  <c r="D58" i="13" s="1"/>
  <c r="E58" i="13" s="1"/>
  <c r="D59" i="13"/>
  <c r="D51" i="13"/>
  <c r="D44" i="13" s="1"/>
  <c r="E44" i="13" s="1"/>
  <c r="D39" i="13"/>
  <c r="D28" i="13"/>
  <c r="E28" i="13" s="1"/>
  <c r="D15" i="13"/>
  <c r="D8" i="13"/>
  <c r="F12" i="13" l="1"/>
  <c r="F8" i="13"/>
  <c r="F39" i="13"/>
  <c r="G39" i="13" s="1"/>
  <c r="G40" i="13"/>
  <c r="F15" i="13"/>
  <c r="G15" i="13" s="1"/>
  <c r="G16" i="13"/>
  <c r="F28" i="13"/>
  <c r="G28" i="13" s="1"/>
  <c r="G29" i="13"/>
  <c r="F58" i="13"/>
  <c r="E59" i="13"/>
  <c r="F59" i="13" s="1"/>
  <c r="F44" i="13"/>
  <c r="F51" i="13"/>
  <c r="G51" i="13" s="1"/>
  <c r="G52" i="13"/>
  <c r="F22" i="13"/>
  <c r="G22" i="13" s="1"/>
  <c r="G23" i="13"/>
  <c r="F105" i="13"/>
  <c r="F98" i="13" s="1"/>
  <c r="F88" i="13" s="1"/>
  <c r="H81" i="13"/>
  <c r="H72" i="13"/>
  <c r="H64" i="13"/>
  <c r="H54" i="13"/>
  <c r="H45" i="13"/>
  <c r="H34" i="13"/>
  <c r="H20" i="13"/>
  <c r="H10" i="13"/>
  <c r="H84" i="13"/>
  <c r="H75" i="13"/>
  <c r="H67" i="13"/>
  <c r="H53" i="13"/>
  <c r="H43" i="13"/>
  <c r="H33" i="13"/>
  <c r="H19" i="13"/>
  <c r="H22" i="13"/>
  <c r="H83" i="13"/>
  <c r="H79" i="13"/>
  <c r="H74" i="13"/>
  <c r="H70" i="13"/>
  <c r="H66" i="13"/>
  <c r="H62" i="13"/>
  <c r="H56" i="13"/>
  <c r="H52" i="13"/>
  <c r="H47" i="13"/>
  <c r="H42" i="13"/>
  <c r="H36" i="13"/>
  <c r="H32" i="13"/>
  <c r="H27" i="13"/>
  <c r="H23" i="13"/>
  <c r="H18" i="13"/>
  <c r="H13" i="13"/>
  <c r="H85" i="13"/>
  <c r="H77" i="13"/>
  <c r="H68" i="13"/>
  <c r="H60" i="13"/>
  <c r="H49" i="13"/>
  <c r="H40" i="13"/>
  <c r="H30" i="13"/>
  <c r="H25" i="13"/>
  <c r="H16" i="13"/>
  <c r="H80" i="13"/>
  <c r="H71" i="13"/>
  <c r="H63" i="13"/>
  <c r="H57" i="13"/>
  <c r="H48" i="13"/>
  <c r="H37" i="13"/>
  <c r="H29" i="13"/>
  <c r="H24" i="13"/>
  <c r="H14" i="13"/>
  <c r="H9" i="13"/>
  <c r="H82" i="13"/>
  <c r="H78" i="13"/>
  <c r="H73" i="13"/>
  <c r="H69" i="13"/>
  <c r="H65" i="13"/>
  <c r="H61" i="13"/>
  <c r="H55" i="13"/>
  <c r="H50" i="13"/>
  <c r="H46" i="13"/>
  <c r="H41" i="13"/>
  <c r="H35" i="13"/>
  <c r="H31" i="13"/>
  <c r="H26" i="13"/>
  <c r="H21" i="13"/>
  <c r="H17" i="13"/>
  <c r="G99" i="13"/>
  <c r="C98" i="13"/>
  <c r="H110" i="13"/>
  <c r="H113" i="13"/>
  <c r="H112" i="13"/>
  <c r="H111" i="13"/>
  <c r="D38" i="13"/>
  <c r="D11" i="13" s="1"/>
  <c r="H58" i="13"/>
  <c r="H44" i="13"/>
  <c r="H12" i="13"/>
  <c r="E15" i="13"/>
  <c r="H90" i="13"/>
  <c r="G58" i="13"/>
  <c r="G44" i="13"/>
  <c r="G8" i="13"/>
  <c r="E8" i="13"/>
  <c r="E76" i="13"/>
  <c r="E51" i="13"/>
  <c r="E39" i="13"/>
  <c r="G59" i="13" l="1"/>
  <c r="H59" i="13"/>
  <c r="H28" i="13"/>
  <c r="F11" i="13"/>
  <c r="F7" i="13" s="1"/>
  <c r="G12" i="13"/>
  <c r="F38" i="13"/>
  <c r="G38" i="13" s="1"/>
  <c r="H15" i="13"/>
  <c r="H76" i="13"/>
  <c r="H51" i="13"/>
  <c r="G98" i="13"/>
  <c r="G88" i="13" s="1"/>
  <c r="H8" i="13"/>
  <c r="C88" i="13"/>
  <c r="H89" i="13"/>
  <c r="H99" i="13"/>
  <c r="H105" i="13"/>
  <c r="E38" i="13"/>
  <c r="E11" i="13" s="1"/>
  <c r="H39" i="13"/>
  <c r="D7" i="13"/>
  <c r="G11" i="13" l="1"/>
  <c r="I11" i="13"/>
  <c r="J12" i="13"/>
  <c r="C7" i="13"/>
  <c r="D11" i="7"/>
  <c r="E11" i="7" s="1"/>
  <c r="J11" i="7" s="1"/>
  <c r="H38" i="13"/>
  <c r="H98" i="13"/>
  <c r="H88" i="13" s="1"/>
  <c r="E7" i="13" l="1"/>
  <c r="G7" i="13"/>
  <c r="D9" i="7"/>
  <c r="D7" i="7" s="1"/>
  <c r="H11" i="13"/>
  <c r="H7" i="13" l="1"/>
  <c r="G18" i="12"/>
  <c r="G13" i="12"/>
  <c r="G15" i="12"/>
  <c r="G16" i="12"/>
  <c r="G19" i="12"/>
  <c r="G12" i="12"/>
  <c r="F9" i="7" l="1"/>
  <c r="G9" i="7"/>
  <c r="H9" i="7"/>
  <c r="I9" i="7"/>
  <c r="D11" i="12" l="1"/>
  <c r="C11" i="12"/>
  <c r="C10" i="12" s="1"/>
  <c r="D15" i="12"/>
  <c r="D16" i="12"/>
  <c r="D19" i="12"/>
  <c r="D10" i="12" l="1"/>
  <c r="C8" i="7" s="1"/>
  <c r="E10" i="7" l="1"/>
  <c r="J9" i="7" l="1"/>
  <c r="E11" i="12" l="1"/>
  <c r="E19" i="12"/>
  <c r="E17" i="12"/>
  <c r="E10" i="12" l="1"/>
  <c r="H10" i="12" l="1"/>
  <c r="E8" i="7"/>
  <c r="H14" i="12"/>
  <c r="H15" i="12"/>
  <c r="H16" i="12"/>
  <c r="H17" i="12"/>
  <c r="H18" i="12"/>
  <c r="H19" i="12"/>
  <c r="F8" i="7" l="1"/>
  <c r="F7" i="7" s="1"/>
  <c r="I12" i="12"/>
  <c r="G11" i="12"/>
  <c r="I16" i="12"/>
  <c r="I18" i="12"/>
  <c r="I15" i="12"/>
  <c r="H13" i="12"/>
  <c r="I19" i="12"/>
  <c r="H12" i="12"/>
  <c r="I17" i="12"/>
  <c r="I13" i="12"/>
  <c r="H11" i="12"/>
  <c r="G8" i="7" l="1"/>
  <c r="G7" i="7" s="1"/>
  <c r="I11" i="12"/>
  <c r="G10" i="12"/>
  <c r="J8" i="7" s="1"/>
  <c r="J7" i="7" s="1"/>
  <c r="H8" i="7" l="1"/>
  <c r="H7" i="7" s="1"/>
  <c r="I8" i="7"/>
  <c r="I7" i="7" s="1"/>
  <c r="I10" i="12"/>
  <c r="E15" i="7" l="1"/>
  <c r="K11" i="7" l="1"/>
  <c r="J15" i="7" l="1"/>
  <c r="L15" i="7" s="1"/>
  <c r="F15" i="7"/>
  <c r="E13" i="7"/>
  <c r="E9" i="7" l="1"/>
  <c r="E7" i="7" s="1"/>
  <c r="L9" i="7" l="1"/>
  <c r="J14" i="7"/>
  <c r="J13" i="7"/>
  <c r="L11" i="7" l="1"/>
  <c r="F16" i="7"/>
  <c r="K8" i="7"/>
  <c r="E12" i="7"/>
  <c r="L10" i="7"/>
  <c r="D12" i="7"/>
  <c r="J12" i="7"/>
  <c r="L13" i="7"/>
  <c r="C9" i="7"/>
  <c r="L14" i="7"/>
  <c r="K9" i="7" l="1"/>
  <c r="C7" i="7"/>
  <c r="L12" i="7"/>
  <c r="L7" i="7" l="1"/>
  <c r="L8" i="7" l="1"/>
  <c r="K7" i="7" l="1"/>
</calcChain>
</file>

<file path=xl/comments1.xml><?xml version="1.0" encoding="utf-8"?>
<comments xmlns="http://schemas.openxmlformats.org/spreadsheetml/2006/main">
  <authors>
    <author>thvc</author>
    <author>User</author>
    <author>Admin</author>
    <author>asus</author>
  </authors>
  <commentList>
    <comment ref="D17" authorId="0" shapeId="0">
      <text>
        <r>
          <rPr>
            <b/>
            <sz val="9"/>
            <color indexed="81"/>
            <rFont val="Tahoma"/>
            <family val="2"/>
          </rPr>
          <t>thvc:</t>
        </r>
        <r>
          <rPr>
            <sz val="9"/>
            <color indexed="81"/>
            <rFont val="Tahoma"/>
            <family val="2"/>
          </rPr>
          <t xml:space="preserve">
450đtao</t>
        </r>
      </text>
    </comment>
    <comment ref="D37" authorId="1" shapeId="0">
      <text>
        <r>
          <rPr>
            <b/>
            <sz val="8"/>
            <color indexed="81"/>
            <rFont val="Tahoma"/>
            <family val="2"/>
          </rPr>
          <t>User:</t>
        </r>
        <r>
          <rPr>
            <sz val="8"/>
            <color indexed="81"/>
            <rFont val="Tahoma"/>
            <family val="2"/>
          </rPr>
          <t xml:space="preserve">
thu gom XL rác: 5tỷ; CCTL: 120tr</t>
        </r>
      </text>
    </comment>
    <comment ref="D39" authorId="1" shapeId="0">
      <text>
        <r>
          <rPr>
            <b/>
            <sz val="8"/>
            <color indexed="81"/>
            <rFont val="Tahoma"/>
            <family val="2"/>
          </rPr>
          <t>User:</t>
        </r>
        <r>
          <rPr>
            <sz val="8"/>
            <color indexed="81"/>
            <rFont val="Tahoma"/>
            <family val="2"/>
          </rPr>
          <t xml:space="preserve">
KP Đảng: 1.995</t>
        </r>
      </text>
    </comment>
    <comment ref="D61" authorId="1" shapeId="0">
      <text>
        <r>
          <rPr>
            <b/>
            <sz val="8"/>
            <color indexed="81"/>
            <rFont val="Tahoma"/>
            <family val="2"/>
          </rPr>
          <t>User:</t>
        </r>
        <r>
          <rPr>
            <sz val="8"/>
            <color indexed="81"/>
            <rFont val="Tahoma"/>
            <family val="2"/>
          </rPr>
          <t xml:space="preserve">
PCĐBHĐND:272</t>
        </r>
      </text>
    </comment>
    <comment ref="D68" authorId="2" shapeId="0">
      <text>
        <r>
          <rPr>
            <b/>
            <sz val="9"/>
            <color indexed="81"/>
            <rFont val="Tahoma"/>
            <family val="2"/>
          </rPr>
          <t>Admin:</t>
        </r>
        <r>
          <rPr>
            <sz val="9"/>
            <color indexed="81"/>
            <rFont val="Tahoma"/>
            <family val="2"/>
          </rPr>
          <t xml:space="preserve">
300tr hđong </t>
        </r>
      </text>
    </comment>
    <comment ref="D72" authorId="0" shapeId="0">
      <text>
        <r>
          <rPr>
            <b/>
            <sz val="9"/>
            <color indexed="81"/>
            <rFont val="Tahoma"/>
            <family val="2"/>
          </rPr>
          <t>thvc:</t>
        </r>
        <r>
          <rPr>
            <sz val="9"/>
            <color indexed="81"/>
            <rFont val="Tahoma"/>
            <family val="2"/>
          </rPr>
          <t xml:space="preserve">
30tr, ghpm4tr
</t>
        </r>
      </text>
    </comment>
    <comment ref="D74" authorId="0" shapeId="0">
      <text>
        <r>
          <rPr>
            <b/>
            <sz val="9"/>
            <color indexed="81"/>
            <rFont val="Tahoma"/>
            <family val="2"/>
          </rPr>
          <t>thvc:</t>
        </r>
        <r>
          <rPr>
            <sz val="9"/>
            <color indexed="81"/>
            <rFont val="Tahoma"/>
            <family val="2"/>
          </rPr>
          <t xml:space="preserve">
trang phuc 30</t>
        </r>
      </text>
    </comment>
    <comment ref="D75" authorId="3" shapeId="0">
      <text>
        <r>
          <rPr>
            <b/>
            <sz val="9"/>
            <color indexed="81"/>
            <rFont val="Tahoma"/>
            <family val="2"/>
          </rPr>
          <t>asus:</t>
        </r>
        <r>
          <rPr>
            <sz val="9"/>
            <color indexed="81"/>
            <rFont val="Tahoma"/>
            <family val="2"/>
          </rPr>
          <t xml:space="preserve">
150tr tết cholcham,dolta</t>
        </r>
      </text>
    </comment>
    <comment ref="C149" authorId="2" shapeId="0">
      <text>
        <r>
          <rPr>
            <b/>
            <sz val="9"/>
            <color indexed="81"/>
            <rFont val="Tahoma"/>
            <family val="2"/>
          </rPr>
          <t>Admin:</t>
        </r>
        <r>
          <rPr>
            <sz val="9"/>
            <color indexed="81"/>
            <rFont val="Tahoma"/>
            <family val="2"/>
          </rPr>
          <t xml:space="preserve">
DP 2023, SNKT 2023</t>
        </r>
      </text>
    </comment>
    <comment ref="E149" authorId="2" shapeId="0">
      <text>
        <r>
          <rPr>
            <b/>
            <sz val="9"/>
            <color indexed="81"/>
            <rFont val="Tahoma"/>
            <family val="2"/>
          </rPr>
          <t>Admin:</t>
        </r>
        <r>
          <rPr>
            <sz val="9"/>
            <color indexed="81"/>
            <rFont val="Tahoma"/>
            <family val="2"/>
          </rPr>
          <t xml:space="preserve">
DP 2023, SNKT 2023</t>
        </r>
      </text>
    </comment>
  </commentList>
</comments>
</file>

<file path=xl/sharedStrings.xml><?xml version="1.0" encoding="utf-8"?>
<sst xmlns="http://schemas.openxmlformats.org/spreadsheetml/2006/main" count="329" uniqueCount="224">
  <si>
    <t>I</t>
  </si>
  <si>
    <t>II</t>
  </si>
  <si>
    <t>Thu kết dư ngân sách</t>
  </si>
  <si>
    <t>III</t>
  </si>
  <si>
    <t>Chỉ tiêu</t>
  </si>
  <si>
    <t>Chi thường xuyên</t>
  </si>
  <si>
    <t>Chi an ninh</t>
  </si>
  <si>
    <t xml:space="preserve">Chi sự nghiệp giáo dục                         </t>
  </si>
  <si>
    <t xml:space="preserve">Chi sự nghiệp đào tạo - dạy nghề                                </t>
  </si>
  <si>
    <t xml:space="preserve">Chi sự nghiệp y tế                                                </t>
  </si>
  <si>
    <t xml:space="preserve">Chi quản lý hành chính </t>
  </si>
  <si>
    <t>Chi cho khối đoàn thể và các hội có tính chất đặc thù</t>
  </si>
  <si>
    <t xml:space="preserve"> Quản lý Nhà nước (kể cả HĐND)</t>
  </si>
  <si>
    <t xml:space="preserve">Chi khác ngân sách (chi khen thưởng)         </t>
  </si>
  <si>
    <t xml:space="preserve">Dự phòng                                                          </t>
  </si>
  <si>
    <t>ĐVT: triệu đồng</t>
  </si>
  <si>
    <t>Thu NSNN</t>
  </si>
  <si>
    <t>Tổng thu NSNN sau khi điều chỉnh</t>
  </si>
  <si>
    <t>Tỷ lệ % DT giao đầu năm</t>
  </si>
  <si>
    <t>Tỷ lệ % sau điều chỉnh</t>
  </si>
  <si>
    <t>Lệ phí trước bạ</t>
  </si>
  <si>
    <t>Thu bổ sung từ ngân sách tỉnh</t>
  </si>
  <si>
    <t xml:space="preserve">Thu bổ sung cân đối </t>
  </si>
  <si>
    <t xml:space="preserve">Thu bổ sung có mục tiêu </t>
  </si>
  <si>
    <t>Tỷ lệ % so với DT đầu năm</t>
  </si>
  <si>
    <t xml:space="preserve">Đảm bảo xã hội                                                </t>
  </si>
  <si>
    <t xml:space="preserve">Chi sự nghiệp kinh tế </t>
  </si>
  <si>
    <t xml:space="preserve">Chi sự nghiệp môi trường </t>
  </si>
  <si>
    <t>STT</t>
  </si>
  <si>
    <t>Chi đầu tư xây dựng cơ bản theo phân cấp</t>
  </si>
  <si>
    <t>Tổng thu ngân sách nhà nước</t>
  </si>
  <si>
    <t>IV</t>
  </si>
  <si>
    <t>Thuế thu nhập cá nhân</t>
  </si>
  <si>
    <t>Dự toán chi giao đầu năm</t>
  </si>
  <si>
    <t>Phụ lục 02</t>
  </si>
  <si>
    <t>Thực hiện đến tháng 4</t>
  </si>
  <si>
    <t xml:space="preserve">Nội dung </t>
  </si>
  <si>
    <t xml:space="preserve">Chi xây dựng CSHT bằng nguồn thu tiền sử dụng đất </t>
  </si>
  <si>
    <t>Thu từ khu vực ngoài Quốc doanh</t>
  </si>
  <si>
    <t xml:space="preserve">Thu phí, lệ phí                                                </t>
  </si>
  <si>
    <t>Thu tiền sử dụng đất</t>
  </si>
  <si>
    <t>Thu khác ngân sách</t>
  </si>
  <si>
    <t xml:space="preserve"> Chi đầu tư phát triển      </t>
  </si>
  <si>
    <t>11.4</t>
  </si>
  <si>
    <t>11.5</t>
  </si>
  <si>
    <t>Chi các chương trình mục tiêu, nhiệm vụ</t>
  </si>
  <si>
    <t>Chi các chương trình mục tiêu quốc gia</t>
  </si>
  <si>
    <t>Bổ sung có mục tiêu từ nguồn xổ số kiến thiết</t>
  </si>
  <si>
    <t>2.1</t>
  </si>
  <si>
    <t>2.2</t>
  </si>
  <si>
    <t>Phụ lục 01</t>
  </si>
  <si>
    <t xml:space="preserve"> Ứng dụng công nghệ thông tin</t>
  </si>
  <si>
    <t xml:space="preserve"> Các khoản chi không tự chủ</t>
  </si>
  <si>
    <t>Chi ngân sách cấp xã, phường</t>
  </si>
  <si>
    <t>Chi tạo nguồn cải cách tiền lương</t>
  </si>
  <si>
    <t>Dự toán chi sau điều chỉnh</t>
  </si>
  <si>
    <t>Tỷ lệ % so với DT điều chỉnh</t>
  </si>
  <si>
    <t>A</t>
  </si>
  <si>
    <t>B</t>
  </si>
  <si>
    <t>Chi từ nguồn kết dư ngân sách</t>
  </si>
  <si>
    <t>Chi kết dư ngân sách thị xã</t>
  </si>
  <si>
    <t>Nguồn bổ sung có mục tiêu năm trước chuyển sang</t>
  </si>
  <si>
    <t xml:space="preserve"> Kết dư ngân sách xã, phường</t>
  </si>
  <si>
    <t>Thu ngân sách thị xã được hưởng theo phân cấp</t>
  </si>
  <si>
    <t>Đơn vị tính: triệu đồng</t>
  </si>
  <si>
    <t>Nội dung</t>
  </si>
  <si>
    <t>So sánh (%)</t>
  </si>
  <si>
    <t>Tổng thu NSNN</t>
  </si>
  <si>
    <t>Thu NS 
thị xã</t>
  </si>
  <si>
    <t>Thu NS
thị xã</t>
  </si>
  <si>
    <t>5 = 3/1</t>
  </si>
  <si>
    <t>6 = 4/2</t>
  </si>
  <si>
    <t>Phụ lục 03</t>
  </si>
  <si>
    <t>Chi cho khối Đảng</t>
  </si>
  <si>
    <t>Chi các chương trình mục tiêu</t>
  </si>
  <si>
    <t>V</t>
  </si>
  <si>
    <t>5 tháng</t>
  </si>
  <si>
    <t>VI</t>
  </si>
  <si>
    <t>-</t>
  </si>
  <si>
    <t xml:space="preserve"> - </t>
  </si>
  <si>
    <t>a</t>
  </si>
  <si>
    <t>b</t>
  </si>
  <si>
    <t xml:space="preserve"> Điều chỉnh dự toán (tăng, giảm)</t>
  </si>
  <si>
    <t>Chi quốc phòng (trong đó kinh phí hỗ trợ 3 đồn biên phòng là 90 triệu đồng và hỗ trợ chi quốc phòng cho xã, phường 350 triệu đồng)</t>
  </si>
  <si>
    <t>Trung tâm Dạy nghề và giáo dục thường xuyên</t>
  </si>
  <si>
    <t>Đào tạo khác</t>
  </si>
  <si>
    <t xml:space="preserve"> Sự nghiệp Văn hóa thông tin</t>
  </si>
  <si>
    <t>Sự nghiệp Thể dục thể thao</t>
  </si>
  <si>
    <t xml:space="preserve"> Sự nghiệp Nông - Lâm -Thủy Sản</t>
  </si>
  <si>
    <t xml:space="preserve"> Sự nghiệp giao thông</t>
  </si>
  <si>
    <t>Sự nghiệp kinh tế khác</t>
  </si>
  <si>
    <t>Kinh phí quy hoạch</t>
  </si>
  <si>
    <t xml:space="preserve"> Kiến thiết đô thị</t>
  </si>
  <si>
    <t>Kinh phí bảo vệ đất trồng lúa</t>
  </si>
  <si>
    <t>Văn phòng Thị ủy</t>
  </si>
  <si>
    <t xml:space="preserve"> UBMT Tổ quốc (Trong đó: kinh phí hoạt động đặc thù: 90 triệu đồng)</t>
  </si>
  <si>
    <t xml:space="preserve">Hội Liên hiệp Phụ nữ </t>
  </si>
  <si>
    <t>Hội Cựu Chiến Binh</t>
  </si>
  <si>
    <t>Hội chữ thập đỏ</t>
  </si>
  <si>
    <t>Các Hội có tính chất đặc thù</t>
  </si>
  <si>
    <t>+</t>
  </si>
  <si>
    <t xml:space="preserve"> Hội nạn nhân chất độc màu da cam</t>
  </si>
  <si>
    <t>Hội Người Mù</t>
  </si>
  <si>
    <t>Hội Khuyến Học</t>
  </si>
  <si>
    <t>Hội Luật gia</t>
  </si>
  <si>
    <t>Ban đại diện Hội Người cao tuổi</t>
  </si>
  <si>
    <t>Hội Chiến sĩ bị địch bắt tù đày</t>
  </si>
  <si>
    <t>Kinh phí thường trực UBND thị xã</t>
  </si>
  <si>
    <t>Kinh phí thực hiện các nhiệm vụ chuyên môn thuộc lĩnh vực ngành</t>
  </si>
  <si>
    <t>Phòng Nội vụ</t>
  </si>
  <si>
    <t xml:space="preserve">Phòng Tài chính - Kế hoạch </t>
  </si>
  <si>
    <t>Phòng Quản lý đô thị</t>
  </si>
  <si>
    <t>Phòng Kinh tế</t>
  </si>
  <si>
    <t xml:space="preserve">Phòng Tư pháp </t>
  </si>
  <si>
    <t>Phòng Văn hóa - Thông tin</t>
  </si>
  <si>
    <t>Phòng Dân tộc</t>
  </si>
  <si>
    <t>Kinh phí hỗ trợ cho các ngành tỉnh đóng tại địa phương</t>
  </si>
  <si>
    <t>Tòa án nhân dân</t>
  </si>
  <si>
    <t>Viện Kiểm Sát nhân dân</t>
  </si>
  <si>
    <t>Chi cục Thi hành án (bao gồm kinh phí hoạt động BCĐ thi hành án dân sự)</t>
  </si>
  <si>
    <t>Chi cục Thống kê</t>
  </si>
  <si>
    <t>11.6</t>
  </si>
  <si>
    <t>Cải cách hành chính</t>
  </si>
  <si>
    <t xml:space="preserve"> Điều chỉnh  dự toán (tăng, giảm)</t>
  </si>
  <si>
    <t xml:space="preserve">Thuế thu nhập doanh nghiệp   </t>
  </si>
  <si>
    <t xml:space="preserve">Thuế giá trị gia tăng         </t>
  </si>
  <si>
    <t>Thuế tài nguyên</t>
  </si>
  <si>
    <t xml:space="preserve">Thị đoàn </t>
  </si>
  <si>
    <t>Bổ sung có mục tiêu, nhiệm vụ</t>
  </si>
  <si>
    <t>Thu chuyển nguồn ngân sách năm trước</t>
  </si>
  <si>
    <t>Đơn vị: triệu đồng</t>
  </si>
  <si>
    <t>Tổng chi ngân sách</t>
  </si>
  <si>
    <t>Kinh phí lập kế hoạch sử dụng đất</t>
  </si>
  <si>
    <t>Duy tu sửa chữa lộ giao thông nông thôn do xã phường quản lý</t>
  </si>
  <si>
    <t>10.1</t>
  </si>
  <si>
    <t>Trong đó:</t>
  </si>
  <si>
    <t xml:space="preserve"> + Thường trực Thị ủy</t>
  </si>
  <si>
    <t xml:space="preserve"> + Phụ cấp BCH, báo cáo viên, khen thưởng, BCĐ học tập tấm gương đạo đức Hồ Chí Minh, quy chế dân chủ . . .</t>
  </si>
  <si>
    <t>10.2</t>
  </si>
  <si>
    <t xml:space="preserve">Hội Nông dân </t>
  </si>
  <si>
    <t>10.3</t>
  </si>
  <si>
    <t>Kinh phí thực hiện các hoạt động thực hiện các hoạt động khoa học và công nghệ</t>
  </si>
  <si>
    <t xml:space="preserve"> +</t>
  </si>
  <si>
    <t>Dự toán năm 2024</t>
  </si>
  <si>
    <t>Chi sự nghiệp văn hoá thông tin - thể thao- Truyền Thanh (bao gồm kinh phí đối ứng thực hiện DA "Nâng cao hiệu quả SD máy tính và truy nhập Internet công cộng")</t>
  </si>
  <si>
    <t xml:space="preserve">Chi sự nghiệp Truyền thanh </t>
  </si>
  <si>
    <t xml:space="preserve">Thanh tra </t>
  </si>
  <si>
    <t>Trường Tiểu học 1 Phường 1</t>
  </si>
  <si>
    <t>Trường Tiểu học 1 Phường 2</t>
  </si>
  <si>
    <t>Trường Tiểu học 2 Phường 2</t>
  </si>
  <si>
    <t>Dự án Đầu tư mua sắm thiết bị dạy học phục vụ Chương trình đổi mới sách giáo khoa giáo dục phổ thông giai đoạn 2022 - 2025 cho khối lớp 3, lớp 7</t>
  </si>
  <si>
    <t>Kinh phí thực hiện mục tiêu quốc gia giảm nghèo bền vững năm 2024 (nguồn ngân sách trung ương) (vốn SN)</t>
  </si>
  <si>
    <t>Kinh phí thực hiện mục tiêu quốc gia phát triển kinh tế - xã hội vùng đồng bào dân tộc thiểu số năm 2024 (nguồn ngân sách trung ương (vốn sự nghiệp)</t>
  </si>
  <si>
    <t xml:space="preserve"> -  </t>
  </si>
  <si>
    <t>Kinh phí hỗ trợ nghỉ việc KCT xã phường</t>
  </si>
  <si>
    <t>Kinh phí tổ chức các hoạt động thăm tặng quà nhân dịp tết nguyên Đán Giáp Thìn năm 2024</t>
  </si>
  <si>
    <t>Kinh phí thực hiện chính sách theo Nghị định số 108/2014/NĐ-CP và Nghị định số 29/2023/NĐ-CP của Chính Phủ, đợt I năm 2023</t>
  </si>
  <si>
    <t>Kinh phí thực hiện chính sách theo Nghị định số 108/2014/NĐ-CP và Nghị định số 29/2023/NĐ-CP của Chính Phủ, đợt II năm 2023, lần 2</t>
  </si>
  <si>
    <t>Kinh phí thực hiện chính sách theo Nghị định số 108/2014/NĐ-CP và Nghị định số 29/2023/NĐ-CP của Chính Phủ, đợt I năm 2023, lần 3</t>
  </si>
  <si>
    <t>Kinh phí để thực hiện công tác duy tu, nạo vét các kênh, sửa chữa các cống dưới đê, thuộc cấp huyện, xã quản lý theo phân cấp và được phân bổ theo diện tích sản xuất nông nghiệp</t>
  </si>
  <si>
    <t xml:space="preserve"> Kinh phí biên soạn lịch sử Đảng bộ xã phường thời kỳ 1975-2015, năm 2024</t>
  </si>
  <si>
    <t>Kinh phí hoạt động duy trì, cải tiến thường xuyên hệ thống quản lý chất lượng theo tiêu chuẩn TCVN ISO 9001:2015</t>
  </si>
  <si>
    <t>Kinh phí hoạt động khoa học công nghệ năm 2024</t>
  </si>
  <si>
    <t>Kinh phí hội thi sáng tạo thanh thiếu niên nhi đồng</t>
  </si>
  <si>
    <t>Kinh phí thực hiện các nhiệm vụ an toàn giao thông</t>
  </si>
  <si>
    <t>Kinh phí xử lý rác thải trên địa bàn thị xã Vĩnh Châu và kinh phí vận chuyển rác thải sinh hoạt sinh hoạt trên địa bàn thị xã Vĩnh Châu từ Cầu Chợ Kinh đến nhà máy xử lý chất thải rắn thành phố Sóc Trăng và các vùng lân lân cận năm 2023</t>
  </si>
  <si>
    <t>Kinh phí đào tạo nghề trình độ sơ cấp và dưới 03 tháng cho người lao động năm 2023</t>
  </si>
  <si>
    <t>Kinh phí thực hiện chính sách trợ giúp xã hội cho các đối tượng theo Nghị quyết 10/2021/NQ-HĐND ngày 08/12/2021 của HĐND tỉnh Sóc Trăng</t>
  </si>
  <si>
    <t>Nguồn chính sách giao trong cân đối</t>
  </si>
  <si>
    <t>Chính sách giáo dục các năm trước</t>
  </si>
  <si>
    <t>Kinh phí thực hiện chính sách HT CP học tập theo NĐ 86/2015/NĐ-CP ngày 02/10/2015</t>
  </si>
  <si>
    <t>Chính sách hỗ trợ học sinh và trường phổ thông ở xã, thôn đặc biệt khó khăn, theo Nghị định số 116/2016/NĐ-CP</t>
  </si>
  <si>
    <t xml:space="preserve"> -</t>
  </si>
  <si>
    <t>Kinh phí hỗ trợ chính sách giáo viên mầm non theo Nghị định 105/2020/NĐ-CP</t>
  </si>
  <si>
    <t>Nguồn đảm bảo xã hội năm 2023</t>
  </si>
  <si>
    <t>Kinh phí thực hiện công tác duy tu, nạo vét  các kênh, sửa chữa cống dưới đê. Trong đó ưu tiên bố trí các công trình chống hạn, xâm nhập mặn và các xã nông thôn mới để hoàn thành tiêu chí về thủy lợi; Kinh phí thực hiện biên soạn lịch sử Đảng bộ xã, phường 1975-2015</t>
  </si>
  <si>
    <t>Bổ sung nguồn thực hiện chính sách tiền lương</t>
  </si>
  <si>
    <t>VII</t>
  </si>
  <si>
    <t>Bổ sung thực hiện chính sách an sinh xã hội</t>
  </si>
  <si>
    <t xml:space="preserve">Ủy thác qua Ban điều hành Quỹ Hỗ trợ nông dân thị xã để cho vay đối với hội viên nông dân thực hiện dự án. </t>
  </si>
  <si>
    <t xml:space="preserve">Bổ sung thực hiện nhiệm vụ chưa đảm bảo trong dự toán được giao </t>
  </si>
  <si>
    <t>Hoàn trả tạm ứng ngân sách theo Quyết định số 390/QĐ-UBND ngày 25 tháng 02 năm 2016 của Chủ tịch Ủy ban nhân dân tỉnh Sóc Trăng</t>
  </si>
  <si>
    <t>Ngân sách thị xã</t>
  </si>
  <si>
    <t>Chi chuyển nguồn sang ngân sách năm sau</t>
  </si>
  <si>
    <t>Ước thực hiện cả năm 2024</t>
  </si>
  <si>
    <t>Số liệu thu ngân sách trên địa bàn theo lĩnh vực năm 2024</t>
  </si>
  <si>
    <t>ĐÁNH GIÁ TÌNH HÌNH THỰC HIỆN THU NGÂN SÁCH TRÊN ĐỊA BÀN NĂM 2024</t>
  </si>
  <si>
    <t>Số liệu chi ngân sách nhà nước thị xã Vĩnh Châu năm 2024</t>
  </si>
  <si>
    <t>Ước thực hiện cả năm năm 2024</t>
  </si>
  <si>
    <t>Kinh phí thực hiện Kế hoạch số 62/KH-UBND ngày 01/4/2024 của Ủy ban nhân dân tỉnh về phát triển giáo dục nghề nghiệp</t>
  </si>
  <si>
    <t>Kinh phí tổ chức các hoạt động kỷ niệm 77 năm ngày Thương binh - Liệt sĩ (27/7/1947-27/7/2024)</t>
  </si>
  <si>
    <t>Kinh phí duy trì xã phường lành mạnh không phát sinh tệ nạn mại dâm, ma túy</t>
  </si>
  <si>
    <t>Kinh phí hỗ trợ thiệt hại dịch tả heo châu phi</t>
  </si>
  <si>
    <t>Kinh phí xử lý rác thải trên địa bàn thị xã và vận chuyển rác từ Cầu Chợ Kinh đến nhà máy xử lý rác</t>
  </si>
  <si>
    <t>Kinh phí thuê tư vấn xác định giá đất cụ thể làm cơ sở xác định chi phí bồi thường về đất khi Nhà nước thu hồi đất thực hiện các công trình, dự án</t>
  </si>
  <si>
    <t>Kinh phí để thực hiện kiểm kê đất đai và lập bản đồ hiện trạng sử dụng đất năm 2024</t>
  </si>
  <si>
    <t>Ước thực hiện chi năm 2024</t>
  </si>
  <si>
    <t>(Kèm theo Báo cáo số         /BC-UBND ngày        tháng        năm 2024 của  Ủy ban nhân dân thị xã Vĩnh Châu)</t>
  </si>
  <si>
    <t>Thị xã</t>
  </si>
  <si>
    <t>Xã, phường</t>
  </si>
  <si>
    <t>(Kèm theo Báo cáo số          /BC-UBND ngày        tháng        năm 2024
của Ủy ban nhân dân thị xã Vĩnh Châu)</t>
  </si>
  <si>
    <t>(Kèm theo Báo cáo số        /BC-UBND ngày        tháng        năm 2024 
của Ủy ban nhân dân thị xã Vĩnh Châu)</t>
  </si>
  <si>
    <t>Ngân sách xã, phường</t>
  </si>
  <si>
    <t>Trung tâm Chính trị (thuộc Văn phòng
 Thị ủy)</t>
  </si>
  <si>
    <t>Đào tạo cán bộ (trong đó văn phòng 
Thị ủy 600 trđ)</t>
  </si>
  <si>
    <t>Đào tạo cán bộ HTX và cán bộ
 xã, phường</t>
  </si>
  <si>
    <t xml:space="preserve"> Trung tâm Văn hóa thông tin -
 Thể thao- Truyền thanh</t>
  </si>
  <si>
    <t xml:space="preserve"> Văn phòng HĐND và UBND</t>
  </si>
  <si>
    <t xml:space="preserve">Kinh phí tự chủ của Văn phòng HĐND
 và UBND </t>
  </si>
  <si>
    <t>Kinh phí hoạt động thường xuyên của HĐND và sinh hoạt phí của đại biểu HĐND thị xã</t>
  </si>
  <si>
    <t>Kinh phí hoạt động của Hợp đồng 68 theo Nghị định số 161/NĐ-CP</t>
  </si>
  <si>
    <t>Phòng Giáo dục và Đào tạo</t>
  </si>
  <si>
    <t>Phòng Lao động - Thương binh và Xã hội</t>
  </si>
  <si>
    <t xml:space="preserve">Phòng Tài nguyên và Môi trường </t>
  </si>
  <si>
    <t>Kinh phí thực hiện mục tiêu quốc gia xây dựng nông thôn mới (nguồn ngân sách trung ương (vốn sự nghiệp)</t>
  </si>
  <si>
    <t>Kinh phí thực hiện Chương trình mục tiêu quốc gia phát triển vùng đồng bào dân tộc thiểu số năm 2024 (nguồn NS Trung ương), vốn đầu tư</t>
  </si>
  <si>
    <t>Kinh phí thực hiện Chương trình mục tiêu quốc gia xây dựng nông thôn mới năm 2024 (nguồn ngân sách Trung ương (vốn đầu tư phát triển))</t>
  </si>
  <si>
    <t xml:space="preserve">Kinh phí thực hiện Chương trình mục tiêu quốc gia phát triển vùng đồng bào dân tộc thiểu số năm 2024 (nguồn NS Trung ương), vốn đầu tư </t>
  </si>
  <si>
    <t xml:space="preserve"> Điều chỉnh kinh phí thực hiện Chương trình mục tiêu quốc gia giảm nghèo bền vững năm 2024 (nguồn ngân sách Trung ương; vốn sự nghệp) (Quyết định số 1841/QĐ-UBND ngày 09 tháng 8 năm 2024 của Ủy ban nhân dân tỉnh Sóc Trăng)</t>
  </si>
  <si>
    <t>Kinh phí thực hiện Chương trình mục tiêu quốc gia giảm nghèo bền vững năm 2024 (nguồn ngân sách Trung ương), vốn sự nghiệp (chưa giải ngân 2023 sang 2024</t>
  </si>
  <si>
    <t>Kinh phí thực hiện Chương trình mục tiêu quốc gia xây dựng nông thôn mới (vốn đối ứng (vốn đầu tư phát triển))</t>
  </si>
  <si>
    <t>Kinh phí thực hiện Chương trình mục tiêu quốc gia xây dựng nông thôn mới (vốn đối ứng)</t>
  </si>
  <si>
    <t>Kinh phí thực hiện chính sách tinh giản biên chế theo Nghị định số 29/2023/NĐ-CP của Chính phủ, đợt I năm 2024 (lần 2) tỉnh Sóc Trăng</t>
  </si>
  <si>
    <t>Kinh phí hỗ trợ nghỉ việc không chuyên trách xã, phường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</si>
</sst>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 _€_-;\-* #,##0.00\ _€_-;_-* &quot;-&quot;??\ _€_-;_-@_-"/>
    <numFmt numFmtId="165" formatCode="_-* #,##0\ _€_-;\-* #,##0\ _€_-;_-* &quot;-&quot;??\ _€_-;_-@_-"/>
    <numFmt numFmtId="166" formatCode="#,###;[Red]\-#,###"/>
    <numFmt numFmtId="167" formatCode="_(* #,##0_);_(* \(#,##0\);_(* &quot;-&quot;??_);_(@_)"/>
    <numFmt numFmtId="168" formatCode="#,##0;[Red]#,##0"/>
    <numFmt numFmtId="169" formatCode="_(* #,##0.0_);_(* \(#,##0.0\);_(* &quot;-&quot;??_);_(@_)"/>
    <numFmt numFmtId="171"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font>
    <font>
      <sz val="14"/>
      <name val="Times New Roman"/>
      <family val="1"/>
    </font>
    <font>
      <sz val="13"/>
      <name val="Times New Roman"/>
      <family val="1"/>
    </font>
    <font>
      <b/>
      <sz val="12"/>
      <name val="Times New Roman"/>
      <family val="1"/>
    </font>
    <font>
      <b/>
      <sz val="13"/>
      <name val="Times New Roman"/>
      <family val="1"/>
    </font>
    <font>
      <i/>
      <sz val="13"/>
      <name val="Times New Roman"/>
      <family val="1"/>
    </font>
    <font>
      <sz val="12"/>
      <name val=".VnArial Narrow"/>
      <family val="2"/>
    </font>
    <font>
      <sz val="11"/>
      <color indexed="8"/>
      <name val="Calibri"/>
      <family val="2"/>
    </font>
    <font>
      <i/>
      <sz val="13"/>
      <color theme="1"/>
      <name val="Times New Roman"/>
      <family val="1"/>
    </font>
    <font>
      <b/>
      <sz val="8"/>
      <color indexed="81"/>
      <name val="Tahoma"/>
      <family val="2"/>
    </font>
    <font>
      <sz val="8"/>
      <color indexed="81"/>
      <name val="Tahoma"/>
      <family val="2"/>
    </font>
    <font>
      <b/>
      <sz val="9"/>
      <color indexed="81"/>
      <name val="Tahoma"/>
      <family val="2"/>
    </font>
    <font>
      <sz val="9"/>
      <color indexed="81"/>
      <name val="Tahoma"/>
      <family val="2"/>
    </font>
    <font>
      <sz val="11"/>
      <name val="Times New Roman"/>
      <family val="1"/>
    </font>
    <font>
      <sz val="14"/>
      <color theme="1"/>
      <name val="Times New Roman"/>
      <family val="1"/>
    </font>
    <font>
      <b/>
      <u/>
      <sz val="13"/>
      <name val=".VnArial Narrow"/>
      <family val="2"/>
    </font>
    <font>
      <i/>
      <sz val="11"/>
      <name val="Times New Roman"/>
      <family val="1"/>
    </font>
    <font>
      <b/>
      <sz val="11"/>
      <name val="Times New Roman"/>
      <family val="1"/>
    </font>
    <font>
      <i/>
      <sz val="11"/>
      <name val=".VnArial Narrow"/>
      <family val="2"/>
    </font>
    <font>
      <b/>
      <sz val="11"/>
      <name val=".VnTime"/>
      <family val="2"/>
    </font>
    <font>
      <sz val="11"/>
      <name val=".VnArialH"/>
      <family val="2"/>
    </font>
    <font>
      <b/>
      <i/>
      <sz val="11"/>
      <name val=".VnArial Narrow"/>
      <family val="2"/>
    </font>
    <font>
      <b/>
      <i/>
      <sz val="11"/>
      <name val="Times New Roman"/>
      <family val="1"/>
    </font>
    <font>
      <sz val="11"/>
      <name val=".VnArial Narrow"/>
      <family val="2"/>
    </font>
    <font>
      <b/>
      <sz val="11"/>
      <name val=".VnArial Narrow"/>
      <family val="2"/>
    </font>
    <font>
      <b/>
      <sz val="11"/>
      <name val="Times New Roman"/>
      <family val="1"/>
      <charset val="163"/>
    </font>
    <font>
      <sz val="11"/>
      <color theme="1"/>
      <name val="Times New Roman"/>
      <family val="1"/>
    </font>
    <font>
      <b/>
      <sz val="11"/>
      <color indexed="8"/>
      <name val="Times New Roman"/>
      <family val="1"/>
    </font>
    <font>
      <sz val="13"/>
      <color theme="1"/>
      <name val="Times New Roman"/>
      <family val="1"/>
    </font>
    <font>
      <b/>
      <sz val="14"/>
      <color theme="1"/>
      <name val="Times New Roman"/>
      <family val="1"/>
    </font>
    <font>
      <sz val="12"/>
      <color theme="1"/>
      <name val="Times New Roman"/>
      <family val="1"/>
    </font>
    <font>
      <b/>
      <sz val="13"/>
      <color theme="1"/>
      <name val="Times New Roman"/>
      <family val="1"/>
    </font>
    <font>
      <b/>
      <sz val="12"/>
      <color theme="1"/>
      <name val="Times New Roman"/>
      <family val="1"/>
    </font>
    <font>
      <sz val="11"/>
      <color rgb="FF00B050"/>
      <name val="Times New Roman"/>
      <family val="1"/>
    </font>
    <font>
      <sz val="11"/>
      <color rgb="FFFF0000"/>
      <name val="Times New Roman"/>
      <family val="1"/>
    </font>
    <font>
      <i/>
      <sz val="12"/>
      <name val="Times New Roman"/>
      <family val="1"/>
    </font>
    <font>
      <b/>
      <sz val="11"/>
      <color theme="1"/>
      <name val="Times New Roman"/>
      <family val="1"/>
    </font>
    <font>
      <sz val="11"/>
      <color theme="1"/>
      <name val=".Vn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164" fontId="4" fillId="0" borderId="0" applyFont="0" applyFill="0" applyBorder="0" applyAlignment="0" applyProtection="0"/>
    <xf numFmtId="0" fontId="3" fillId="0" borderId="0"/>
    <xf numFmtId="0" fontId="11" fillId="0" borderId="0"/>
    <xf numFmtId="0" fontId="2" fillId="0" borderId="0"/>
    <xf numFmtId="164" fontId="12" fillId="0" borderId="0" applyFont="0" applyFill="0" applyBorder="0" applyAlignment="0" applyProtection="0"/>
    <xf numFmtId="0" fontId="4" fillId="0" borderId="0"/>
    <xf numFmtId="0" fontId="11" fillId="0" borderId="0"/>
    <xf numFmtId="0" fontId="4" fillId="0" borderId="0"/>
    <xf numFmtId="0" fontId="4" fillId="0" borderId="0"/>
  </cellStyleXfs>
  <cellXfs count="187">
    <xf numFmtId="0" fontId="0" fillId="0" borderId="0" xfId="0"/>
    <xf numFmtId="0" fontId="6" fillId="0" borderId="0" xfId="0" applyFont="1" applyAlignment="1">
      <alignment wrapText="1"/>
    </xf>
    <xf numFmtId="0" fontId="7" fillId="0" borderId="0" xfId="0" applyFont="1" applyAlignment="1">
      <alignment horizontal="center" wrapText="1"/>
    </xf>
    <xf numFmtId="0" fontId="7" fillId="0" borderId="0" xfId="0" applyFont="1" applyAlignment="1">
      <alignment wrapText="1"/>
    </xf>
    <xf numFmtId="0" fontId="7" fillId="0" borderId="0" xfId="0" applyFont="1" applyAlignment="1">
      <alignment horizontal="right" wrapText="1"/>
    </xf>
    <xf numFmtId="0" fontId="9" fillId="0" borderId="1" xfId="0" applyFont="1" applyBorder="1" applyAlignment="1">
      <alignment horizontal="center" vertical="center" wrapText="1"/>
    </xf>
    <xf numFmtId="164" fontId="9" fillId="0" borderId="1" xfId="1"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3" fontId="7" fillId="0" borderId="1" xfId="0" applyNumberFormat="1" applyFont="1" applyBorder="1" applyAlignment="1">
      <alignment horizontal="right" vertical="center" wrapText="1"/>
    </xf>
    <xf numFmtId="0" fontId="6" fillId="0" borderId="0" xfId="0" applyFont="1" applyAlignment="1">
      <alignment vertical="center" wrapText="1"/>
    </xf>
    <xf numFmtId="0" fontId="8"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167" fontId="7" fillId="0" borderId="0" xfId="0" applyNumberFormat="1" applyFont="1" applyAlignment="1">
      <alignment horizontal="right" wrapText="1"/>
    </xf>
    <xf numFmtId="0" fontId="7" fillId="2" borderId="0" xfId="0" applyFont="1" applyFill="1" applyAlignment="1">
      <alignment horizontal="right" wrapText="1"/>
    </xf>
    <xf numFmtId="0" fontId="9" fillId="2" borderId="1" xfId="0" applyFont="1" applyFill="1" applyBorder="1" applyAlignment="1">
      <alignment horizontal="center" vertical="center" wrapText="1"/>
    </xf>
    <xf numFmtId="167" fontId="7" fillId="2" borderId="1" xfId="0" applyNumberFormat="1" applyFont="1" applyFill="1" applyBorder="1" applyAlignment="1">
      <alignment horizontal="right" vertical="center" wrapText="1"/>
    </xf>
    <xf numFmtId="43" fontId="9" fillId="2" borderId="1" xfId="0" applyNumberFormat="1" applyFont="1" applyFill="1" applyBorder="1" applyAlignment="1">
      <alignment horizontal="right" vertical="center" wrapText="1"/>
    </xf>
    <xf numFmtId="43" fontId="7" fillId="2" borderId="1" xfId="0" applyNumberFormat="1" applyFont="1" applyFill="1" applyBorder="1" applyAlignment="1">
      <alignment horizontal="right" vertical="center" wrapText="1"/>
    </xf>
    <xf numFmtId="167" fontId="7" fillId="0" borderId="1" xfId="0" applyNumberFormat="1" applyFont="1" applyBorder="1" applyAlignment="1">
      <alignment horizontal="right" vertical="center"/>
    </xf>
    <xf numFmtId="167" fontId="7" fillId="2" borderId="0" xfId="0" applyNumberFormat="1" applyFont="1" applyFill="1" applyAlignment="1">
      <alignment horizontal="right" wrapText="1"/>
    </xf>
    <xf numFmtId="164" fontId="7" fillId="0" borderId="0" xfId="1" applyFont="1" applyAlignment="1">
      <alignment horizontal="right" wrapText="1"/>
    </xf>
    <xf numFmtId="0" fontId="9" fillId="0" borderId="1" xfId="0" applyFont="1" applyBorder="1" applyAlignment="1">
      <alignment vertical="center" wrapText="1"/>
    </xf>
    <xf numFmtId="3" fontId="9" fillId="3" borderId="1" xfId="3" applyNumberFormat="1" applyFont="1" applyFill="1" applyBorder="1" applyAlignment="1">
      <alignment vertical="center"/>
    </xf>
    <xf numFmtId="3" fontId="19" fillId="0" borderId="1" xfId="0" applyNumberFormat="1" applyFont="1" applyBorder="1" applyAlignment="1">
      <alignment horizontal="center" vertical="center" wrapText="1"/>
    </xf>
    <xf numFmtId="3" fontId="19" fillId="0" borderId="1" xfId="0" applyNumberFormat="1" applyFont="1" applyBorder="1" applyAlignment="1">
      <alignment horizontal="left" vertical="center" wrapText="1"/>
    </xf>
    <xf numFmtId="167" fontId="19" fillId="0" borderId="1" xfId="0" applyNumberFormat="1" applyFont="1" applyBorder="1" applyAlignment="1">
      <alignment horizontal="right" vertical="center"/>
    </xf>
    <xf numFmtId="3" fontId="19" fillId="0" borderId="1" xfId="0" quotePrefix="1" applyNumberFormat="1" applyFont="1" applyBorder="1" applyAlignment="1">
      <alignment horizontal="center" vertical="center" wrapText="1"/>
    </xf>
    <xf numFmtId="167" fontId="19" fillId="0" borderId="1" xfId="2" applyNumberFormat="1" applyFont="1" applyBorder="1" applyAlignment="1">
      <alignment horizontal="right" vertical="center"/>
    </xf>
    <xf numFmtId="0" fontId="10" fillId="0" borderId="0" xfId="0" applyFont="1" applyAlignment="1">
      <alignment horizontal="center" vertical="center" wrapText="1"/>
    </xf>
    <xf numFmtId="167" fontId="9" fillId="0" borderId="1" xfId="0" applyNumberFormat="1" applyFont="1" applyBorder="1" applyAlignment="1">
      <alignment horizontal="right" vertical="center"/>
    </xf>
    <xf numFmtId="0" fontId="9" fillId="0" borderId="1" xfId="0" applyFont="1" applyBorder="1" applyAlignment="1">
      <alignment horizontal="left" vertical="center"/>
    </xf>
    <xf numFmtId="0" fontId="7" fillId="0" borderId="1" xfId="0" applyFont="1" applyBorder="1" applyAlignment="1">
      <alignment vertical="center"/>
    </xf>
    <xf numFmtId="0" fontId="9" fillId="3" borderId="1" xfId="3" applyFont="1" applyFill="1" applyBorder="1" applyAlignment="1">
      <alignment horizontal="center" vertical="center"/>
    </xf>
    <xf numFmtId="0" fontId="9" fillId="0" borderId="1" xfId="0" applyFont="1" applyBorder="1" applyAlignment="1">
      <alignment horizontal="left" vertical="center" wrapText="1"/>
    </xf>
    <xf numFmtId="165" fontId="9" fillId="0" borderId="1" xfId="0" applyNumberFormat="1" applyFont="1" applyBorder="1" applyAlignment="1">
      <alignment horizontal="right" vertical="center" wrapText="1"/>
    </xf>
    <xf numFmtId="0" fontId="20" fillId="3" borderId="0" xfId="3" applyFont="1" applyFill="1" applyAlignment="1">
      <alignment vertical="center"/>
    </xf>
    <xf numFmtId="3" fontId="9" fillId="0" borderId="1" xfId="3" applyNumberFormat="1" applyFont="1" applyBorder="1" applyAlignment="1">
      <alignment vertical="center"/>
    </xf>
    <xf numFmtId="0" fontId="20" fillId="3" borderId="1" xfId="3" applyFont="1" applyFill="1" applyBorder="1" applyAlignment="1">
      <alignment vertical="center"/>
    </xf>
    <xf numFmtId="0" fontId="18" fillId="3" borderId="1" xfId="0" applyFont="1" applyFill="1" applyBorder="1" applyAlignment="1">
      <alignment vertical="center" wrapText="1"/>
    </xf>
    <xf numFmtId="0" fontId="18" fillId="3" borderId="1" xfId="0" applyFont="1" applyFill="1" applyBorder="1" applyAlignment="1">
      <alignment horizontal="left" vertical="center" wrapText="1"/>
    </xf>
    <xf numFmtId="3" fontId="18" fillId="3" borderId="1" xfId="6" applyNumberFormat="1" applyFont="1" applyFill="1" applyBorder="1" applyAlignment="1">
      <alignment horizontal="right" vertical="center"/>
    </xf>
    <xf numFmtId="165" fontId="18" fillId="3" borderId="1" xfId="0" applyNumberFormat="1" applyFont="1" applyFill="1" applyBorder="1" applyAlignment="1">
      <alignment horizontal="right" vertical="center" wrapText="1"/>
    </xf>
    <xf numFmtId="0" fontId="18" fillId="3" borderId="0" xfId="0" applyFont="1" applyFill="1"/>
    <xf numFmtId="166" fontId="21" fillId="3" borderId="0" xfId="0" applyNumberFormat="1" applyFont="1" applyFill="1"/>
    <xf numFmtId="0" fontId="23" fillId="3" borderId="0" xfId="0" applyFont="1" applyFill="1"/>
    <xf numFmtId="0" fontId="21" fillId="3" borderId="3" xfId="0" applyFont="1" applyFill="1" applyBorder="1" applyAlignment="1">
      <alignment vertical="center"/>
    </xf>
    <xf numFmtId="0" fontId="24" fillId="3" borderId="0" xfId="0" applyFont="1" applyFill="1" applyAlignment="1">
      <alignment horizontal="center" vertical="center"/>
    </xf>
    <xf numFmtId="0" fontId="25" fillId="3" borderId="0" xfId="0" applyFont="1" applyFill="1" applyAlignment="1">
      <alignment vertical="center"/>
    </xf>
    <xf numFmtId="166" fontId="22" fillId="3" borderId="1" xfId="0" applyNumberFormat="1" applyFont="1" applyFill="1" applyBorder="1" applyAlignment="1">
      <alignment horizontal="center" vertical="center"/>
    </xf>
    <xf numFmtId="0" fontId="22" fillId="3" borderId="1" xfId="0" applyFont="1" applyFill="1" applyBorder="1" applyAlignment="1">
      <alignment horizontal="left" vertical="center"/>
    </xf>
    <xf numFmtId="0" fontId="26" fillId="3" borderId="0" xfId="0" applyFont="1" applyFill="1" applyAlignment="1">
      <alignment vertical="center"/>
    </xf>
    <xf numFmtId="166" fontId="18" fillId="3" borderId="1" xfId="0" applyNumberFormat="1" applyFont="1" applyFill="1" applyBorder="1" applyAlignment="1">
      <alignment horizontal="center" vertical="center"/>
    </xf>
    <xf numFmtId="0" fontId="18" fillId="3" borderId="1" xfId="0" applyFont="1" applyFill="1" applyBorder="1" applyAlignment="1">
      <alignment horizontal="left" vertical="center"/>
    </xf>
    <xf numFmtId="166" fontId="18" fillId="3" borderId="1" xfId="0" applyNumberFormat="1" applyFont="1" applyFill="1" applyBorder="1" applyAlignment="1">
      <alignment horizontal="right" vertical="center"/>
    </xf>
    <xf numFmtId="167" fontId="18" fillId="3" borderId="1" xfId="5" applyNumberFormat="1" applyFont="1" applyFill="1" applyBorder="1" applyAlignment="1">
      <alignment vertical="center"/>
    </xf>
    <xf numFmtId="0" fontId="23" fillId="3" borderId="0" xfId="0" applyFont="1" applyFill="1" applyAlignment="1">
      <alignment vertical="center"/>
    </xf>
    <xf numFmtId="166" fontId="18" fillId="3" borderId="1" xfId="0" quotePrefix="1" applyNumberFormat="1" applyFont="1" applyFill="1" applyBorder="1" applyAlignment="1">
      <alignment horizontal="center" vertical="center"/>
    </xf>
    <xf numFmtId="0" fontId="18" fillId="3" borderId="1" xfId="6" applyFont="1" applyFill="1" applyBorder="1" applyAlignment="1">
      <alignment vertical="center" wrapText="1"/>
    </xf>
    <xf numFmtId="167" fontId="22" fillId="3" borderId="1" xfId="5" applyNumberFormat="1" applyFont="1" applyFill="1" applyBorder="1" applyAlignment="1">
      <alignment vertical="center"/>
    </xf>
    <xf numFmtId="166" fontId="22" fillId="3" borderId="1" xfId="0" applyNumberFormat="1" applyFont="1" applyFill="1" applyBorder="1" applyAlignment="1">
      <alignment horizontal="center" vertical="center" wrapText="1"/>
    </xf>
    <xf numFmtId="0" fontId="22" fillId="3" borderId="1" xfId="0" applyFont="1" applyFill="1" applyBorder="1" applyAlignment="1">
      <alignment vertical="center" wrapText="1"/>
    </xf>
    <xf numFmtId="3" fontId="22" fillId="3" borderId="1" xfId="6" applyNumberFormat="1" applyFont="1" applyFill="1" applyBorder="1" applyAlignment="1">
      <alignment horizontal="right" vertical="center"/>
    </xf>
    <xf numFmtId="0" fontId="18" fillId="3" borderId="1" xfId="0" applyFont="1" applyFill="1" applyBorder="1" applyAlignment="1">
      <alignment horizontal="center" vertical="center" wrapText="1"/>
    </xf>
    <xf numFmtId="166" fontId="22" fillId="3" borderId="1" xfId="0" quotePrefix="1" applyNumberFormat="1" applyFont="1" applyFill="1" applyBorder="1" applyAlignment="1">
      <alignment horizontal="center" vertical="center" wrapText="1"/>
    </xf>
    <xf numFmtId="3" fontId="22" fillId="3" borderId="1" xfId="5" applyNumberFormat="1" applyFont="1" applyFill="1" applyBorder="1" applyAlignment="1">
      <alignment horizontal="right" vertical="center"/>
    </xf>
    <xf numFmtId="0" fontId="28" fillId="3" borderId="0" xfId="0" applyFont="1" applyFill="1"/>
    <xf numFmtId="165" fontId="22" fillId="3" borderId="1" xfId="0" applyNumberFormat="1" applyFont="1" applyFill="1" applyBorder="1" applyAlignment="1">
      <alignment horizontal="right" vertical="center" wrapText="1"/>
    </xf>
    <xf numFmtId="0" fontId="28" fillId="3" borderId="0" xfId="0" applyFont="1" applyFill="1" applyAlignment="1">
      <alignment vertical="center"/>
    </xf>
    <xf numFmtId="0" fontId="22" fillId="3" borderId="1" xfId="2" applyFont="1" applyFill="1" applyBorder="1" applyAlignment="1">
      <alignment horizontal="left" vertical="center"/>
    </xf>
    <xf numFmtId="0" fontId="29" fillId="3" borderId="0" xfId="0" applyFont="1" applyFill="1"/>
    <xf numFmtId="0" fontId="22" fillId="3" borderId="1" xfId="0" applyFont="1" applyFill="1" applyBorder="1" applyAlignment="1">
      <alignment horizontal="left" vertical="center" wrapText="1"/>
    </xf>
    <xf numFmtId="167" fontId="22" fillId="0" borderId="1" xfId="1" applyNumberFormat="1" applyFont="1" applyBorder="1" applyAlignment="1">
      <alignment horizontal="right" vertical="center" wrapText="1"/>
    </xf>
    <xf numFmtId="0" fontId="30" fillId="3" borderId="1" xfId="3" applyFont="1" applyFill="1" applyBorder="1" applyAlignment="1">
      <alignment horizontal="justify" vertical="center"/>
    </xf>
    <xf numFmtId="4" fontId="22" fillId="3" borderId="1" xfId="3" applyNumberFormat="1" applyFont="1" applyFill="1" applyBorder="1" applyAlignment="1">
      <alignment horizontal="right" vertical="center"/>
    </xf>
    <xf numFmtId="4" fontId="18" fillId="3" borderId="1" xfId="3" applyNumberFormat="1" applyFont="1" applyFill="1" applyBorder="1" applyAlignment="1">
      <alignment horizontal="right" vertical="center"/>
    </xf>
    <xf numFmtId="0" fontId="18" fillId="0" borderId="7" xfId="0" applyFont="1" applyBorder="1" applyAlignment="1">
      <alignment vertical="center" wrapText="1"/>
    </xf>
    <xf numFmtId="3" fontId="18" fillId="3" borderId="1" xfId="0"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1" fillId="3" borderId="0" xfId="0" applyFont="1" applyFill="1"/>
    <xf numFmtId="166" fontId="18" fillId="3" borderId="1" xfId="0" applyNumberFormat="1" applyFont="1" applyFill="1" applyBorder="1" applyAlignment="1">
      <alignment vertical="center"/>
    </xf>
    <xf numFmtId="166" fontId="18" fillId="3" borderId="1" xfId="0" quotePrefix="1" applyNumberFormat="1" applyFont="1" applyFill="1" applyBorder="1" applyAlignment="1">
      <alignment vertical="center"/>
    </xf>
    <xf numFmtId="166" fontId="18" fillId="3" borderId="1" xfId="0" quotePrefix="1" applyNumberFormat="1" applyFont="1" applyFill="1" applyBorder="1" applyAlignment="1">
      <alignment vertical="center" wrapText="1"/>
    </xf>
    <xf numFmtId="166" fontId="18" fillId="3" borderId="1" xfId="0" applyNumberFormat="1" applyFont="1" applyFill="1" applyBorder="1" applyAlignment="1">
      <alignment vertical="center" wrapText="1"/>
    </xf>
    <xf numFmtId="166" fontId="22" fillId="3" borderId="1" xfId="0" applyNumberFormat="1" applyFont="1" applyFill="1" applyBorder="1" applyAlignment="1">
      <alignment vertical="center"/>
    </xf>
    <xf numFmtId="3" fontId="22" fillId="3" borderId="1" xfId="6" applyNumberFormat="1" applyFont="1" applyFill="1" applyBorder="1" applyAlignment="1">
      <alignment vertical="center"/>
    </xf>
    <xf numFmtId="3" fontId="22" fillId="3" borderId="1" xfId="5" applyNumberFormat="1" applyFont="1" applyFill="1" applyBorder="1" applyAlignment="1">
      <alignment vertical="center"/>
    </xf>
    <xf numFmtId="0" fontId="28" fillId="3" borderId="1" xfId="0" applyFont="1" applyFill="1" applyBorder="1"/>
    <xf numFmtId="3" fontId="27" fillId="3" borderId="1" xfId="6" applyNumberFormat="1" applyFont="1" applyFill="1" applyBorder="1" applyAlignment="1">
      <alignment vertical="center"/>
    </xf>
    <xf numFmtId="3" fontId="21" fillId="3" borderId="1" xfId="6" applyNumberFormat="1" applyFont="1" applyFill="1" applyBorder="1" applyAlignment="1">
      <alignment vertical="center"/>
    </xf>
    <xf numFmtId="0" fontId="29" fillId="3" borderId="1" xfId="0" applyFont="1" applyFill="1" applyBorder="1" applyAlignment="1">
      <alignment vertical="center"/>
    </xf>
    <xf numFmtId="166" fontId="22" fillId="3" borderId="1" xfId="0" quotePrefix="1" applyNumberFormat="1" applyFont="1" applyFill="1" applyBorder="1" applyAlignment="1">
      <alignment vertical="center"/>
    </xf>
    <xf numFmtId="3" fontId="18" fillId="0" borderId="1" xfId="0" applyNumberFormat="1" applyFont="1" applyBorder="1" applyAlignment="1">
      <alignment horizontal="right" vertical="center"/>
    </xf>
    <xf numFmtId="3" fontId="18" fillId="3" borderId="1" xfId="0" applyNumberFormat="1" applyFont="1" applyFill="1" applyBorder="1" applyAlignment="1">
      <alignment horizontal="right" vertical="center"/>
    </xf>
    <xf numFmtId="0" fontId="18" fillId="3" borderId="7" xfId="0" applyFont="1" applyFill="1" applyBorder="1" applyAlignment="1">
      <alignment vertical="center" wrapText="1"/>
    </xf>
    <xf numFmtId="3" fontId="18" fillId="3" borderId="1" xfId="0" applyNumberFormat="1" applyFont="1" applyFill="1" applyBorder="1" applyAlignment="1">
      <alignment vertical="center"/>
    </xf>
    <xf numFmtId="3" fontId="18" fillId="0" borderId="1" xfId="0" applyNumberFormat="1" applyFont="1" applyBorder="1" applyAlignment="1">
      <alignment vertical="center"/>
    </xf>
    <xf numFmtId="3" fontId="31" fillId="3" borderId="1" xfId="0" applyNumberFormat="1" applyFont="1" applyFill="1" applyBorder="1" applyAlignment="1">
      <alignment vertical="center" wrapText="1"/>
    </xf>
    <xf numFmtId="0" fontId="18" fillId="3" borderId="1" xfId="0" applyFont="1" applyFill="1" applyBorder="1"/>
    <xf numFmtId="0" fontId="18" fillId="3" borderId="1" xfId="0" applyFont="1" applyFill="1" applyBorder="1" applyAlignment="1">
      <alignment vertical="center"/>
    </xf>
    <xf numFmtId="3" fontId="20" fillId="3" borderId="1" xfId="3" applyNumberFormat="1" applyFont="1" applyFill="1" applyBorder="1" applyAlignment="1">
      <alignment vertical="center"/>
    </xf>
    <xf numFmtId="1" fontId="18" fillId="3" borderId="1" xfId="8" applyNumberFormat="1" applyFont="1" applyFill="1" applyBorder="1" applyAlignment="1">
      <alignment horizontal="left" vertical="center" wrapText="1"/>
    </xf>
    <xf numFmtId="0" fontId="18" fillId="3" borderId="5" xfId="0" applyFont="1" applyFill="1" applyBorder="1" applyAlignment="1">
      <alignment vertical="center" wrapText="1"/>
    </xf>
    <xf numFmtId="167" fontId="18" fillId="0" borderId="5" xfId="0" applyNumberFormat="1" applyFont="1" applyBorder="1" applyAlignment="1">
      <alignment horizontal="center" vertical="center"/>
    </xf>
    <xf numFmtId="167" fontId="18" fillId="0" borderId="1" xfId="0" applyNumberFormat="1" applyFont="1" applyBorder="1" applyAlignment="1">
      <alignment horizontal="center" vertical="center"/>
    </xf>
    <xf numFmtId="0" fontId="22" fillId="0" borderId="1" xfId="0" applyFont="1" applyBorder="1" applyAlignment="1">
      <alignment horizontal="center" vertical="center"/>
    </xf>
    <xf numFmtId="3" fontId="32" fillId="3" borderId="1" xfId="0" applyNumberFormat="1" applyFont="1" applyFill="1" applyBorder="1" applyAlignment="1">
      <alignment horizontal="center" vertical="center"/>
    </xf>
    <xf numFmtId="167" fontId="31" fillId="0" borderId="1" xfId="1" applyNumberFormat="1" applyFont="1" applyBorder="1" applyAlignment="1">
      <alignment vertical="center"/>
    </xf>
    <xf numFmtId="0" fontId="1" fillId="0" borderId="1" xfId="0" applyFont="1" applyBorder="1" applyAlignment="1">
      <alignment horizontal="center" vertical="center"/>
    </xf>
    <xf numFmtId="0" fontId="18" fillId="0" borderId="1" xfId="0" applyFont="1" applyBorder="1" applyAlignment="1">
      <alignment vertical="center" wrapText="1"/>
    </xf>
    <xf numFmtId="168" fontId="18" fillId="0" borderId="1" xfId="0" applyNumberFormat="1" applyFont="1" applyBorder="1" applyAlignment="1">
      <alignment horizontal="right" vertical="center"/>
    </xf>
    <xf numFmtId="167" fontId="18" fillId="3" borderId="1" xfId="0" applyNumberFormat="1" applyFont="1" applyFill="1" applyBorder="1" applyAlignment="1">
      <alignment vertical="center"/>
    </xf>
    <xf numFmtId="0" fontId="18" fillId="3" borderId="1" xfId="0" applyFont="1" applyFill="1" applyBorder="1" applyAlignment="1">
      <alignment horizontal="center" vertical="center"/>
    </xf>
    <xf numFmtId="167" fontId="18" fillId="3" borderId="1" xfId="1" applyNumberFormat="1" applyFont="1" applyFill="1" applyBorder="1" applyAlignment="1">
      <alignment vertical="center"/>
    </xf>
    <xf numFmtId="3" fontId="18" fillId="3" borderId="1" xfId="0" applyNumberFormat="1" applyFont="1" applyFill="1" applyBorder="1" applyAlignment="1">
      <alignment horizontal="left" vertical="center" wrapText="1"/>
    </xf>
    <xf numFmtId="0" fontId="22" fillId="0" borderId="1" xfId="0" applyFont="1" applyBorder="1" applyAlignment="1">
      <alignment vertical="center" wrapText="1"/>
    </xf>
    <xf numFmtId="167" fontId="26" fillId="3" borderId="0" xfId="0" applyNumberFormat="1" applyFont="1" applyFill="1" applyAlignment="1">
      <alignment vertical="center"/>
    </xf>
    <xf numFmtId="165" fontId="25" fillId="3" borderId="0" xfId="0" applyNumberFormat="1" applyFont="1" applyFill="1" applyAlignment="1">
      <alignment vertical="center"/>
    </xf>
    <xf numFmtId="3" fontId="33" fillId="3" borderId="1"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0" fontId="33" fillId="0" borderId="0" xfId="0" applyFont="1" applyAlignment="1">
      <alignment vertical="center"/>
    </xf>
    <xf numFmtId="0" fontId="35" fillId="0" borderId="0" xfId="7" applyFont="1" applyAlignment="1">
      <alignment vertical="center"/>
    </xf>
    <xf numFmtId="0" fontId="35"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0" borderId="0" xfId="7" applyFont="1" applyAlignment="1">
      <alignment horizontal="center" vertical="center"/>
    </xf>
    <xf numFmtId="0" fontId="36" fillId="0" borderId="2" xfId="3" applyFont="1" applyBorder="1" applyAlignment="1">
      <alignment horizontal="center" vertical="center" wrapText="1"/>
    </xf>
    <xf numFmtId="0" fontId="35" fillId="0" borderId="0" xfId="0" applyFont="1" applyAlignment="1">
      <alignment vertical="center"/>
    </xf>
    <xf numFmtId="0" fontId="36" fillId="0" borderId="1" xfId="3" applyFont="1" applyBorder="1" applyAlignment="1">
      <alignment horizontal="center" vertical="center" wrapText="1"/>
    </xf>
    <xf numFmtId="0" fontId="33" fillId="0" borderId="1" xfId="0" applyFont="1" applyBorder="1" applyAlignment="1">
      <alignment horizontal="center" vertical="center" wrapText="1"/>
    </xf>
    <xf numFmtId="3" fontId="36" fillId="3" borderId="1" xfId="0" applyNumberFormat="1" applyFont="1" applyFill="1" applyBorder="1" applyAlignment="1">
      <alignment horizontal="right" vertical="center" wrapText="1"/>
    </xf>
    <xf numFmtId="4" fontId="36" fillId="3" borderId="1" xfId="3" applyNumberFormat="1" applyFont="1" applyFill="1" applyBorder="1" applyAlignment="1">
      <alignment horizontal="right" vertical="center"/>
    </xf>
    <xf numFmtId="3" fontId="37" fillId="3" borderId="0" xfId="0" applyNumberFormat="1" applyFont="1" applyFill="1" applyAlignment="1">
      <alignment vertical="center"/>
    </xf>
    <xf numFmtId="0" fontId="37" fillId="3" borderId="0" xfId="0" applyFont="1" applyFill="1" applyAlignment="1">
      <alignment vertical="center"/>
    </xf>
    <xf numFmtId="4" fontId="33" fillId="3" borderId="1" xfId="3" applyNumberFormat="1" applyFont="1" applyFill="1" applyBorder="1" applyAlignment="1">
      <alignment horizontal="right" vertical="center"/>
    </xf>
    <xf numFmtId="0" fontId="35" fillId="3" borderId="0" xfId="0" applyFont="1" applyFill="1" applyAlignment="1">
      <alignment vertical="center"/>
    </xf>
    <xf numFmtId="3" fontId="33" fillId="0" borderId="0" xfId="0" applyNumberFormat="1" applyFont="1" applyAlignment="1">
      <alignment vertical="center"/>
    </xf>
    <xf numFmtId="165" fontId="33" fillId="0" borderId="0" xfId="1" applyNumberFormat="1" applyFont="1" applyFill="1" applyAlignment="1">
      <alignment vertical="center"/>
    </xf>
    <xf numFmtId="3" fontId="39" fillId="3" borderId="1" xfId="0" applyNumberFormat="1" applyFont="1" applyFill="1" applyBorder="1" applyAlignment="1">
      <alignment vertical="center" wrapText="1"/>
    </xf>
    <xf numFmtId="3" fontId="38" fillId="3" borderId="1" xfId="0" applyNumberFormat="1" applyFont="1" applyFill="1" applyBorder="1" applyAlignment="1">
      <alignment vertical="center" wrapText="1"/>
    </xf>
    <xf numFmtId="167" fontId="6" fillId="0" borderId="0" xfId="0" applyNumberFormat="1" applyFont="1" applyAlignment="1">
      <alignment horizontal="center" vertical="center" wrapText="1"/>
    </xf>
    <xf numFmtId="166" fontId="23" fillId="3" borderId="0" xfId="0" applyNumberFormat="1" applyFont="1" applyFill="1" applyAlignment="1">
      <alignmen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36" fillId="0" borderId="1" xfId="3" applyFont="1" applyBorder="1" applyAlignment="1">
      <alignment horizontal="center" vertical="center" wrapText="1"/>
    </xf>
    <xf numFmtId="0" fontId="36" fillId="0" borderId="7" xfId="3" applyFont="1" applyBorder="1" applyAlignment="1">
      <alignment horizontal="center" vertical="center" wrapText="1"/>
    </xf>
    <xf numFmtId="0" fontId="36" fillId="0" borderId="6" xfId="3" applyFont="1" applyBorder="1" applyAlignment="1">
      <alignment horizontal="center" vertical="center" wrapText="1"/>
    </xf>
    <xf numFmtId="0" fontId="36" fillId="0" borderId="7" xfId="3" applyFont="1" applyFill="1" applyBorder="1" applyAlignment="1">
      <alignment horizontal="center" vertical="center" wrapText="1"/>
    </xf>
    <xf numFmtId="0" fontId="36" fillId="0" borderId="6" xfId="3" applyFont="1" applyFill="1" applyBorder="1" applyAlignment="1">
      <alignment horizontal="center" vertical="center" wrapText="1"/>
    </xf>
    <xf numFmtId="0" fontId="34" fillId="0" borderId="0" xfId="0" applyFont="1" applyAlignment="1">
      <alignment horizontal="center" vertical="center" wrapText="1"/>
    </xf>
    <xf numFmtId="0" fontId="34" fillId="0" borderId="0" xfId="0" applyNumberFormat="1" applyFont="1" applyFill="1" applyAlignment="1">
      <alignment horizontal="center" vertical="center"/>
    </xf>
    <xf numFmtId="0" fontId="13" fillId="0" borderId="0" xfId="0" applyFont="1" applyAlignment="1">
      <alignment horizontal="center" vertical="center" wrapText="1"/>
    </xf>
    <xf numFmtId="0" fontId="13" fillId="0" borderId="0" xfId="7" applyFont="1" applyAlignment="1">
      <alignment horizontal="righ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2" fontId="22" fillId="3" borderId="1" xfId="0" applyNumberFormat="1" applyFont="1" applyFill="1" applyBorder="1" applyAlignment="1">
      <alignment horizontal="center" vertical="center"/>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0" fillId="3" borderId="0" xfId="0" applyFont="1" applyFill="1" applyAlignment="1">
      <alignment horizontal="center" vertical="center" wrapText="1"/>
    </xf>
    <xf numFmtId="0" fontId="10" fillId="0" borderId="3" xfId="0" applyFont="1" applyBorder="1" applyAlignment="1">
      <alignment horizontal="right"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169" fontId="9" fillId="2" borderId="1" xfId="0" applyNumberFormat="1" applyFont="1" applyFill="1" applyBorder="1" applyAlignment="1">
      <alignment horizontal="right" vertical="center" wrapText="1"/>
    </xf>
    <xf numFmtId="167" fontId="9" fillId="2" borderId="1" xfId="0" applyNumberFormat="1" applyFont="1" applyFill="1" applyBorder="1" applyAlignment="1">
      <alignment horizontal="right" vertical="center" wrapText="1"/>
    </xf>
    <xf numFmtId="165" fontId="9" fillId="0" borderId="1" xfId="1" applyNumberFormat="1" applyFont="1" applyBorder="1" applyAlignment="1">
      <alignment horizontal="right" vertical="center" wrapText="1"/>
    </xf>
    <xf numFmtId="165" fontId="7" fillId="0" borderId="1" xfId="1" applyNumberFormat="1" applyFont="1" applyBorder="1" applyAlignment="1">
      <alignment horizontal="right" vertical="center" wrapText="1"/>
    </xf>
    <xf numFmtId="0" fontId="36" fillId="3" borderId="7" xfId="0" applyFont="1" applyFill="1" applyBorder="1" applyAlignment="1">
      <alignment horizontal="center" vertical="center" wrapText="1"/>
    </xf>
    <xf numFmtId="0" fontId="36" fillId="3" borderId="6" xfId="0" applyFont="1" applyFill="1" applyBorder="1" applyAlignment="1">
      <alignment horizontal="center" vertical="center" wrapText="1"/>
    </xf>
    <xf numFmtId="0" fontId="40" fillId="3" borderId="3" xfId="0" applyFont="1" applyFill="1" applyBorder="1" applyAlignment="1">
      <alignment horizontal="right" vertical="center"/>
    </xf>
    <xf numFmtId="171" fontId="22" fillId="3" borderId="1" xfId="3" applyNumberFormat="1" applyFont="1" applyFill="1" applyBorder="1" applyAlignment="1">
      <alignment horizontal="right" vertical="center"/>
    </xf>
    <xf numFmtId="3" fontId="22" fillId="3" borderId="1" xfId="3" applyNumberFormat="1" applyFont="1" applyFill="1" applyBorder="1" applyAlignment="1">
      <alignment horizontal="right" vertical="center"/>
    </xf>
    <xf numFmtId="3" fontId="18" fillId="3" borderId="1" xfId="3" applyNumberFormat="1" applyFont="1" applyFill="1" applyBorder="1" applyAlignment="1">
      <alignment horizontal="right" vertical="center"/>
    </xf>
    <xf numFmtId="0" fontId="31" fillId="3" borderId="1" xfId="0" applyFont="1" applyFill="1" applyBorder="1" applyAlignment="1">
      <alignment horizontal="center" vertical="center" wrapText="1"/>
    </xf>
    <xf numFmtId="0" fontId="31" fillId="3" borderId="1" xfId="0" applyNumberFormat="1" applyFont="1" applyFill="1" applyBorder="1" applyAlignment="1">
      <alignment horizontal="left" vertical="center" wrapText="1"/>
    </xf>
    <xf numFmtId="3" fontId="41" fillId="3" borderId="1" xfId="6" applyNumberFormat="1" applyFont="1" applyFill="1" applyBorder="1" applyAlignment="1">
      <alignment vertical="center"/>
    </xf>
    <xf numFmtId="167" fontId="31" fillId="3" borderId="1" xfId="5" applyNumberFormat="1" applyFont="1" applyFill="1" applyBorder="1" applyAlignment="1">
      <alignment vertical="center"/>
    </xf>
    <xf numFmtId="4" fontId="31" fillId="3" borderId="1" xfId="3" applyNumberFormat="1" applyFont="1" applyFill="1" applyBorder="1" applyAlignment="1">
      <alignment horizontal="right" vertical="center"/>
    </xf>
    <xf numFmtId="0" fontId="31" fillId="3" borderId="1" xfId="0" applyFont="1" applyFill="1" applyBorder="1" applyAlignment="1">
      <alignment vertical="center" wrapText="1"/>
    </xf>
    <xf numFmtId="0" fontId="18" fillId="3" borderId="1" xfId="0" quotePrefix="1" applyFont="1" applyFill="1" applyBorder="1" applyAlignment="1">
      <alignment horizontal="center" vertical="center" wrapText="1"/>
    </xf>
    <xf numFmtId="0" fontId="31" fillId="0" borderId="1" xfId="0" applyFont="1" applyFill="1" applyBorder="1" applyAlignment="1">
      <alignment vertical="center" wrapText="1"/>
    </xf>
    <xf numFmtId="0" fontId="42" fillId="3" borderId="1" xfId="0" applyFont="1" applyFill="1" applyBorder="1"/>
    <xf numFmtId="3" fontId="31" fillId="3" borderId="1" xfId="6" applyNumberFormat="1" applyFont="1" applyFill="1" applyBorder="1" applyAlignment="1">
      <alignment horizontal="right" vertical="center"/>
    </xf>
  </cellXfs>
  <cellStyles count="10">
    <cellStyle name="Comma" xfId="1" builtinId="3"/>
    <cellStyle name="Comma 2" xfId="5"/>
    <cellStyle name="Normal" xfId="0" builtinId="0"/>
    <cellStyle name="Normal 2" xfId="2"/>
    <cellStyle name="Normal 3" xfId="9"/>
    <cellStyle name="Normal 5" xfId="4"/>
    <cellStyle name="Normal 9" xfId="6"/>
    <cellStyle name="Normal_Bieu mau (CV )" xfId="8"/>
    <cellStyle name="Normal_pl6Bieu so 02" xfId="3"/>
    <cellStyle name="Normal_pl6Bieu so 03"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266700</xdr:colOff>
      <xdr:row>35</xdr:row>
      <xdr:rowOff>200025</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952875" y="1011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M147"/>
  <sheetViews>
    <sheetView workbookViewId="0">
      <selection activeCell="N9" sqref="N9"/>
    </sheetView>
  </sheetViews>
  <sheetFormatPr defaultColWidth="9.140625" defaultRowHeight="18.75" x14ac:dyDescent="0.3"/>
  <cols>
    <col min="1" max="1" width="6.5703125" style="2" customWidth="1"/>
    <col min="2" max="2" width="47.140625" style="3" customWidth="1"/>
    <col min="3" max="3" width="12.140625" style="16" customWidth="1"/>
    <col min="4" max="5" width="13.42578125" style="4" customWidth="1"/>
    <col min="6" max="6" width="10.7109375" style="4" hidden="1" customWidth="1"/>
    <col min="7" max="8" width="8.7109375" style="4" hidden="1" customWidth="1"/>
    <col min="9" max="9" width="13.140625" style="4" hidden="1" customWidth="1"/>
    <col min="10" max="10" width="13.5703125" style="4" customWidth="1"/>
    <col min="11" max="11" width="11.42578125" style="16" customWidth="1"/>
    <col min="12" max="12" width="13.28515625" style="23" customWidth="1"/>
    <col min="13" max="13" width="9.5703125" style="1" bestFit="1" customWidth="1"/>
    <col min="14" max="16384" width="9.140625" style="1"/>
  </cols>
  <sheetData>
    <row r="1" spans="1:13" s="10" customFormat="1" ht="21" customHeight="1" x14ac:dyDescent="0.2">
      <c r="A1" s="144" t="s">
        <v>34</v>
      </c>
      <c r="B1" s="144"/>
      <c r="C1" s="144"/>
      <c r="D1" s="144"/>
      <c r="E1" s="144"/>
      <c r="F1" s="144"/>
      <c r="G1" s="144"/>
      <c r="H1" s="144"/>
      <c r="I1" s="144"/>
      <c r="J1" s="144"/>
      <c r="K1" s="144"/>
      <c r="L1" s="144"/>
    </row>
    <row r="2" spans="1:13" s="10" customFormat="1" ht="22.5" customHeight="1" x14ac:dyDescent="0.2">
      <c r="A2" s="144" t="s">
        <v>186</v>
      </c>
      <c r="B2" s="144"/>
      <c r="C2" s="144"/>
      <c r="D2" s="144"/>
      <c r="E2" s="144"/>
      <c r="F2" s="144"/>
      <c r="G2" s="144"/>
      <c r="H2" s="144"/>
      <c r="I2" s="144"/>
      <c r="J2" s="144"/>
      <c r="K2" s="144"/>
      <c r="L2" s="144"/>
    </row>
    <row r="3" spans="1:13" s="14" customFormat="1" ht="23.25" customHeight="1" x14ac:dyDescent="0.2">
      <c r="A3" s="145" t="s">
        <v>197</v>
      </c>
      <c r="B3" s="145"/>
      <c r="C3" s="145"/>
      <c r="D3" s="145"/>
      <c r="E3" s="145"/>
      <c r="F3" s="145"/>
      <c r="G3" s="145"/>
      <c r="H3" s="145"/>
      <c r="I3" s="145"/>
      <c r="J3" s="145"/>
      <c r="K3" s="145"/>
      <c r="L3" s="145"/>
    </row>
    <row r="4" spans="1:13" s="14" customFormat="1" ht="11.25" customHeight="1" x14ac:dyDescent="0.2">
      <c r="A4" s="31"/>
      <c r="B4" s="31"/>
      <c r="C4" s="31"/>
      <c r="D4" s="31"/>
      <c r="E4" s="31"/>
      <c r="F4" s="31"/>
      <c r="G4" s="31"/>
      <c r="H4" s="31"/>
      <c r="I4" s="31"/>
      <c r="J4" s="31"/>
      <c r="K4" s="31"/>
      <c r="L4" s="31"/>
    </row>
    <row r="5" spans="1:13" ht="21.75" customHeight="1" x14ac:dyDescent="0.3">
      <c r="E5" s="15"/>
      <c r="F5" s="15"/>
      <c r="G5" s="15"/>
      <c r="H5" s="15"/>
      <c r="I5" s="15"/>
      <c r="K5" s="164" t="s">
        <v>15</v>
      </c>
      <c r="L5" s="164"/>
    </row>
    <row r="6" spans="1:13" s="7" customFormat="1" ht="73.5" customHeight="1" x14ac:dyDescent="0.2">
      <c r="A6" s="5" t="s">
        <v>28</v>
      </c>
      <c r="B6" s="5" t="s">
        <v>36</v>
      </c>
      <c r="C6" s="17" t="s">
        <v>16</v>
      </c>
      <c r="D6" s="5" t="s">
        <v>82</v>
      </c>
      <c r="E6" s="5" t="s">
        <v>17</v>
      </c>
      <c r="F6" s="5" t="s">
        <v>35</v>
      </c>
      <c r="G6" s="5"/>
      <c r="H6" s="5"/>
      <c r="I6" s="5"/>
      <c r="J6" s="121" t="s">
        <v>188</v>
      </c>
      <c r="K6" s="17" t="s">
        <v>18</v>
      </c>
      <c r="L6" s="6" t="s">
        <v>19</v>
      </c>
    </row>
    <row r="7" spans="1:13" s="7" customFormat="1" ht="26.25" customHeight="1" x14ac:dyDescent="0.2">
      <c r="A7" s="165" t="s">
        <v>30</v>
      </c>
      <c r="B7" s="166"/>
      <c r="C7" s="32">
        <f>C8+C9+C12+C15</f>
        <v>747064</v>
      </c>
      <c r="D7" s="32">
        <f>D8+D9+D12+D15</f>
        <v>221061</v>
      </c>
      <c r="E7" s="32">
        <f>E8+E9+E12+E15</f>
        <v>968125</v>
      </c>
      <c r="F7" s="32">
        <f t="shared" ref="F7:I7" si="0">F8+F9+F12+F15</f>
        <v>189801</v>
      </c>
      <c r="G7" s="32">
        <f t="shared" si="0"/>
        <v>127700</v>
      </c>
      <c r="H7" s="32">
        <f t="shared" si="0"/>
        <v>191550</v>
      </c>
      <c r="I7" s="32">
        <f t="shared" si="0"/>
        <v>319250</v>
      </c>
      <c r="J7" s="32">
        <f>J8+J9+J12+J15</f>
        <v>973873.56</v>
      </c>
      <c r="K7" s="19">
        <f t="shared" ref="K7" si="1">J7/C7*100</f>
        <v>130.36012443378345</v>
      </c>
      <c r="L7" s="19">
        <f>J7/E7*100</f>
        <v>100.59378282763075</v>
      </c>
      <c r="M7" s="142"/>
    </row>
    <row r="8" spans="1:13" s="8" customFormat="1" ht="40.15" customHeight="1" x14ac:dyDescent="0.2">
      <c r="A8" s="5" t="s">
        <v>0</v>
      </c>
      <c r="B8" s="24" t="s">
        <v>63</v>
      </c>
      <c r="C8" s="32">
        <f>'thu phan cap'!D10</f>
        <v>63850</v>
      </c>
      <c r="D8" s="32"/>
      <c r="E8" s="32">
        <f>C8+D8</f>
        <v>63850</v>
      </c>
      <c r="F8" s="32">
        <f t="shared" ref="F8:I8" si="2">D8+E8</f>
        <v>63850</v>
      </c>
      <c r="G8" s="32">
        <f t="shared" si="2"/>
        <v>127700</v>
      </c>
      <c r="H8" s="32">
        <f t="shared" si="2"/>
        <v>191550</v>
      </c>
      <c r="I8" s="32">
        <f t="shared" si="2"/>
        <v>319250</v>
      </c>
      <c r="J8" s="32">
        <f>'thu phan cap'!G10</f>
        <v>69598.559999999998</v>
      </c>
      <c r="K8" s="168">
        <f>J8/C8*100</f>
        <v>109.00322631166797</v>
      </c>
      <c r="L8" s="168">
        <f>J8/E8*100</f>
        <v>109.00322631166797</v>
      </c>
    </row>
    <row r="9" spans="1:13" s="10" customFormat="1" ht="25.5" customHeight="1" x14ac:dyDescent="0.2">
      <c r="A9" s="5" t="s">
        <v>1</v>
      </c>
      <c r="B9" s="33" t="s">
        <v>21</v>
      </c>
      <c r="C9" s="32">
        <f t="shared" ref="C9:J9" si="3">C10+C11</f>
        <v>683214</v>
      </c>
      <c r="D9" s="32">
        <f>D10+D11</f>
        <v>86070</v>
      </c>
      <c r="E9" s="32">
        <f t="shared" si="3"/>
        <v>769284</v>
      </c>
      <c r="F9" s="32">
        <f t="shared" si="3"/>
        <v>0</v>
      </c>
      <c r="G9" s="32">
        <f t="shared" si="3"/>
        <v>0</v>
      </c>
      <c r="H9" s="32">
        <f t="shared" si="3"/>
        <v>0</v>
      </c>
      <c r="I9" s="32">
        <f t="shared" si="3"/>
        <v>0</v>
      </c>
      <c r="J9" s="32">
        <f t="shared" si="3"/>
        <v>769284</v>
      </c>
      <c r="K9" s="167">
        <f>J9/C9*100</f>
        <v>112.59780976385146</v>
      </c>
      <c r="L9" s="169">
        <f t="shared" ref="L9:L15" si="4">J9/E9*100</f>
        <v>100</v>
      </c>
    </row>
    <row r="10" spans="1:13" s="10" customFormat="1" ht="25.5" customHeight="1" x14ac:dyDescent="0.2">
      <c r="A10" s="12">
        <v>1</v>
      </c>
      <c r="B10" s="34" t="s">
        <v>22</v>
      </c>
      <c r="C10" s="21">
        <v>630104</v>
      </c>
      <c r="D10" s="9"/>
      <c r="E10" s="21">
        <f>D10+C10</f>
        <v>630104</v>
      </c>
      <c r="F10" s="21"/>
      <c r="G10" s="21"/>
      <c r="H10" s="21"/>
      <c r="I10" s="21"/>
      <c r="J10" s="21">
        <f>E10</f>
        <v>630104</v>
      </c>
      <c r="K10" s="18">
        <f>J10/C10*100</f>
        <v>100</v>
      </c>
      <c r="L10" s="170">
        <f t="shared" si="4"/>
        <v>100</v>
      </c>
    </row>
    <row r="11" spans="1:13" s="8" customFormat="1" ht="25.5" customHeight="1" x14ac:dyDescent="0.2">
      <c r="A11" s="12">
        <v>2</v>
      </c>
      <c r="B11" s="34" t="s">
        <v>23</v>
      </c>
      <c r="C11" s="21">
        <v>53110</v>
      </c>
      <c r="D11" s="21">
        <f>'CHI NAM 2024'!D88</f>
        <v>86070</v>
      </c>
      <c r="E11" s="21">
        <f>D11+C11</f>
        <v>139180</v>
      </c>
      <c r="F11" s="21"/>
      <c r="G11" s="21"/>
      <c r="H11" s="21"/>
      <c r="I11" s="21"/>
      <c r="J11" s="21">
        <f>E11</f>
        <v>139180</v>
      </c>
      <c r="K11" s="20">
        <f>J11/C11*100</f>
        <v>262.05987572961777</v>
      </c>
      <c r="L11" s="170">
        <f t="shared" si="4"/>
        <v>100</v>
      </c>
    </row>
    <row r="12" spans="1:13" s="11" customFormat="1" ht="25.5" customHeight="1" x14ac:dyDescent="0.2">
      <c r="A12" s="5" t="s">
        <v>3</v>
      </c>
      <c r="B12" s="24" t="s">
        <v>2</v>
      </c>
      <c r="C12" s="32"/>
      <c r="D12" s="32">
        <f>D13+D14</f>
        <v>9040</v>
      </c>
      <c r="E12" s="32">
        <f>E13+E14</f>
        <v>9040</v>
      </c>
      <c r="F12" s="32"/>
      <c r="G12" s="32"/>
      <c r="H12" s="32"/>
      <c r="I12" s="32"/>
      <c r="J12" s="32">
        <f>J13+J14</f>
        <v>9040</v>
      </c>
      <c r="K12" s="19"/>
      <c r="L12" s="169">
        <f t="shared" si="4"/>
        <v>100</v>
      </c>
    </row>
    <row r="13" spans="1:13" s="14" customFormat="1" ht="25.5" customHeight="1" x14ac:dyDescent="0.2">
      <c r="A13" s="12">
        <v>1</v>
      </c>
      <c r="B13" s="13" t="s">
        <v>198</v>
      </c>
      <c r="C13" s="18"/>
      <c r="D13" s="21">
        <v>6836</v>
      </c>
      <c r="E13" s="21">
        <f>D13</f>
        <v>6836</v>
      </c>
      <c r="F13" s="21"/>
      <c r="G13" s="21"/>
      <c r="H13" s="21"/>
      <c r="I13" s="21"/>
      <c r="J13" s="21">
        <f>E13</f>
        <v>6836</v>
      </c>
      <c r="K13" s="19"/>
      <c r="L13" s="170">
        <f t="shared" si="4"/>
        <v>100</v>
      </c>
    </row>
    <row r="14" spans="1:13" s="14" customFormat="1" ht="25.5" customHeight="1" x14ac:dyDescent="0.2">
      <c r="A14" s="12">
        <v>2</v>
      </c>
      <c r="B14" s="13" t="s">
        <v>199</v>
      </c>
      <c r="C14" s="18"/>
      <c r="D14" s="21">
        <v>2204</v>
      </c>
      <c r="E14" s="21">
        <f>D14</f>
        <v>2204</v>
      </c>
      <c r="F14" s="21"/>
      <c r="G14" s="21"/>
      <c r="H14" s="21"/>
      <c r="I14" s="21"/>
      <c r="J14" s="21">
        <f>E14</f>
        <v>2204</v>
      </c>
      <c r="K14" s="19"/>
      <c r="L14" s="170">
        <f t="shared" si="4"/>
        <v>100</v>
      </c>
    </row>
    <row r="15" spans="1:13" s="38" customFormat="1" ht="25.5" customHeight="1" x14ac:dyDescent="0.2">
      <c r="A15" s="35" t="s">
        <v>31</v>
      </c>
      <c r="B15" s="36" t="s">
        <v>129</v>
      </c>
      <c r="C15" s="36"/>
      <c r="D15" s="37">
        <v>125951</v>
      </c>
      <c r="E15" s="25">
        <f>D15</f>
        <v>125951</v>
      </c>
      <c r="F15" s="25">
        <f>E15</f>
        <v>125951</v>
      </c>
      <c r="G15" s="102"/>
      <c r="H15" s="40"/>
      <c r="I15" s="40"/>
      <c r="J15" s="39">
        <f>E15</f>
        <v>125951</v>
      </c>
      <c r="K15" s="40"/>
      <c r="L15" s="169">
        <f t="shared" si="4"/>
        <v>100</v>
      </c>
    </row>
    <row r="16" spans="1:13" x14ac:dyDescent="0.3">
      <c r="C16" s="22"/>
      <c r="D16" s="15"/>
      <c r="E16" s="15"/>
      <c r="F16" s="15" t="e">
        <f>#REF!-#REF!</f>
        <v>#REF!</v>
      </c>
      <c r="G16" s="15"/>
      <c r="H16" s="15"/>
      <c r="I16" s="15"/>
    </row>
    <row r="17" spans="3:9" x14ac:dyDescent="0.3">
      <c r="C17" s="22"/>
      <c r="D17" s="15"/>
      <c r="E17" s="15"/>
      <c r="F17" s="15"/>
      <c r="G17" s="15"/>
      <c r="H17" s="15"/>
      <c r="I17" s="15"/>
    </row>
    <row r="18" spans="3:9" x14ac:dyDescent="0.3">
      <c r="C18" s="22"/>
      <c r="D18" s="15"/>
      <c r="E18" s="15"/>
      <c r="F18" s="15"/>
      <c r="G18" s="15"/>
      <c r="H18" s="15"/>
      <c r="I18" s="15"/>
    </row>
    <row r="19" spans="3:9" x14ac:dyDescent="0.3">
      <c r="C19" s="22"/>
      <c r="D19" s="15"/>
      <c r="E19" s="15"/>
      <c r="F19" s="15"/>
      <c r="G19" s="15"/>
      <c r="H19" s="15"/>
      <c r="I19" s="15"/>
    </row>
    <row r="20" spans="3:9" x14ac:dyDescent="0.3">
      <c r="C20" s="22"/>
      <c r="D20" s="15"/>
      <c r="E20" s="15"/>
      <c r="F20" s="15"/>
      <c r="G20" s="15"/>
      <c r="H20" s="15"/>
      <c r="I20" s="15"/>
    </row>
    <row r="21" spans="3:9" x14ac:dyDescent="0.3">
      <c r="C21" s="22"/>
      <c r="D21" s="15"/>
      <c r="E21" s="15"/>
      <c r="F21" s="15"/>
      <c r="G21" s="15"/>
      <c r="H21" s="15"/>
      <c r="I21" s="15"/>
    </row>
    <row r="22" spans="3:9" x14ac:dyDescent="0.3">
      <c r="C22" s="22"/>
      <c r="D22" s="15"/>
      <c r="E22" s="15"/>
      <c r="F22" s="15"/>
      <c r="G22" s="15"/>
      <c r="H22" s="15"/>
      <c r="I22" s="15"/>
    </row>
    <row r="23" spans="3:9" x14ac:dyDescent="0.3">
      <c r="C23" s="22"/>
      <c r="D23" s="15"/>
      <c r="E23" s="15"/>
      <c r="F23" s="15"/>
      <c r="G23" s="15"/>
      <c r="H23" s="15"/>
      <c r="I23" s="15"/>
    </row>
    <row r="24" spans="3:9" x14ac:dyDescent="0.3">
      <c r="C24" s="22"/>
      <c r="D24" s="15"/>
      <c r="E24" s="15"/>
      <c r="F24" s="15"/>
      <c r="G24" s="15"/>
      <c r="H24" s="15"/>
      <c r="I24" s="15"/>
    </row>
    <row r="25" spans="3:9" x14ac:dyDescent="0.3">
      <c r="C25" s="22"/>
      <c r="D25" s="15"/>
      <c r="E25" s="15"/>
      <c r="F25" s="15"/>
      <c r="G25" s="15"/>
      <c r="H25" s="15"/>
      <c r="I25" s="15"/>
    </row>
    <row r="26" spans="3:9" x14ac:dyDescent="0.3">
      <c r="C26" s="22"/>
      <c r="D26" s="15"/>
      <c r="E26" s="15"/>
      <c r="F26" s="15"/>
      <c r="G26" s="15"/>
      <c r="H26" s="15"/>
      <c r="I26" s="15"/>
    </row>
    <row r="27" spans="3:9" x14ac:dyDescent="0.3">
      <c r="C27" s="22"/>
      <c r="D27" s="15"/>
      <c r="E27" s="15"/>
      <c r="F27" s="15"/>
      <c r="G27" s="15"/>
      <c r="H27" s="15"/>
      <c r="I27" s="15"/>
    </row>
    <row r="28" spans="3:9" x14ac:dyDescent="0.3">
      <c r="C28" s="22"/>
      <c r="D28" s="15"/>
      <c r="E28" s="15"/>
      <c r="F28" s="15"/>
      <c r="G28" s="15"/>
      <c r="H28" s="15"/>
      <c r="I28" s="15"/>
    </row>
    <row r="29" spans="3:9" x14ac:dyDescent="0.3">
      <c r="C29" s="22"/>
      <c r="D29" s="15"/>
      <c r="E29" s="15"/>
      <c r="F29" s="15"/>
      <c r="G29" s="15"/>
      <c r="H29" s="15"/>
      <c r="I29" s="15"/>
    </row>
    <row r="30" spans="3:9" x14ac:dyDescent="0.3">
      <c r="C30" s="22"/>
      <c r="D30" s="15"/>
      <c r="E30" s="15"/>
      <c r="F30" s="15"/>
      <c r="G30" s="15"/>
      <c r="H30" s="15"/>
      <c r="I30" s="15"/>
    </row>
    <row r="31" spans="3:9" x14ac:dyDescent="0.3">
      <c r="C31" s="22"/>
      <c r="D31" s="15"/>
      <c r="E31" s="15"/>
      <c r="F31" s="15"/>
      <c r="G31" s="15"/>
      <c r="H31" s="15"/>
      <c r="I31" s="15"/>
    </row>
    <row r="32" spans="3:9" x14ac:dyDescent="0.3">
      <c r="C32" s="22"/>
      <c r="D32" s="15"/>
      <c r="E32" s="15"/>
      <c r="F32" s="15"/>
      <c r="G32" s="15"/>
      <c r="H32" s="15"/>
      <c r="I32" s="15"/>
    </row>
    <row r="33" spans="3:9" x14ac:dyDescent="0.3">
      <c r="C33" s="22"/>
      <c r="D33" s="15"/>
      <c r="E33" s="15"/>
      <c r="F33" s="15"/>
      <c r="G33" s="15"/>
      <c r="H33" s="15"/>
      <c r="I33" s="15"/>
    </row>
    <row r="34" spans="3:9" x14ac:dyDescent="0.3">
      <c r="C34" s="22"/>
      <c r="D34" s="15"/>
      <c r="E34" s="15"/>
      <c r="F34" s="15"/>
      <c r="G34" s="15"/>
      <c r="H34" s="15"/>
      <c r="I34" s="15"/>
    </row>
    <row r="35" spans="3:9" x14ac:dyDescent="0.3">
      <c r="C35" s="22"/>
      <c r="D35" s="15"/>
      <c r="E35" s="15"/>
      <c r="F35" s="15"/>
      <c r="G35" s="15"/>
      <c r="H35" s="15"/>
      <c r="I35" s="15"/>
    </row>
    <row r="36" spans="3:9" x14ac:dyDescent="0.3">
      <c r="C36" s="22"/>
      <c r="D36" s="15"/>
      <c r="E36" s="15"/>
      <c r="F36" s="15"/>
      <c r="G36" s="15"/>
      <c r="H36" s="15"/>
      <c r="I36" s="15"/>
    </row>
    <row r="37" spans="3:9" x14ac:dyDescent="0.3">
      <c r="C37" s="22"/>
      <c r="D37" s="15"/>
      <c r="E37" s="15"/>
      <c r="F37" s="15"/>
      <c r="G37" s="15"/>
      <c r="H37" s="15"/>
      <c r="I37" s="15"/>
    </row>
    <row r="38" spans="3:9" x14ac:dyDescent="0.3">
      <c r="C38" s="22"/>
      <c r="D38" s="15"/>
      <c r="E38" s="15"/>
      <c r="F38" s="15"/>
      <c r="G38" s="15"/>
      <c r="H38" s="15"/>
      <c r="I38" s="15"/>
    </row>
    <row r="39" spans="3:9" x14ac:dyDescent="0.3">
      <c r="C39" s="22"/>
      <c r="D39" s="15"/>
      <c r="E39" s="15"/>
      <c r="F39" s="15"/>
      <c r="G39" s="15"/>
      <c r="H39" s="15"/>
      <c r="I39" s="15"/>
    </row>
    <row r="40" spans="3:9" x14ac:dyDescent="0.3">
      <c r="C40" s="22"/>
      <c r="D40" s="15"/>
      <c r="E40" s="15"/>
      <c r="F40" s="15"/>
      <c r="G40" s="15"/>
      <c r="H40" s="15"/>
      <c r="I40" s="15"/>
    </row>
    <row r="41" spans="3:9" x14ac:dyDescent="0.3">
      <c r="C41" s="22"/>
      <c r="D41" s="15"/>
      <c r="E41" s="15"/>
      <c r="F41" s="15"/>
      <c r="G41" s="15"/>
      <c r="H41" s="15"/>
      <c r="I41" s="15"/>
    </row>
    <row r="42" spans="3:9" x14ac:dyDescent="0.3">
      <c r="C42" s="22"/>
      <c r="D42" s="15"/>
      <c r="E42" s="15"/>
      <c r="F42" s="15"/>
      <c r="G42" s="15"/>
      <c r="H42" s="15"/>
      <c r="I42" s="15"/>
    </row>
    <row r="43" spans="3:9" x14ac:dyDescent="0.3">
      <c r="C43" s="22"/>
      <c r="D43" s="15"/>
      <c r="E43" s="15"/>
      <c r="F43" s="15"/>
      <c r="G43" s="15"/>
      <c r="H43" s="15"/>
      <c r="I43" s="15"/>
    </row>
    <row r="44" spans="3:9" x14ac:dyDescent="0.3">
      <c r="C44" s="22"/>
      <c r="D44" s="15"/>
      <c r="E44" s="15"/>
      <c r="F44" s="15"/>
      <c r="G44" s="15"/>
      <c r="H44" s="15"/>
      <c r="I44" s="15"/>
    </row>
    <row r="45" spans="3:9" x14ac:dyDescent="0.3">
      <c r="C45" s="22"/>
      <c r="D45" s="15"/>
      <c r="E45" s="15"/>
      <c r="F45" s="15"/>
      <c r="G45" s="15"/>
      <c r="H45" s="15"/>
      <c r="I45" s="15"/>
    </row>
    <row r="46" spans="3:9" x14ac:dyDescent="0.3">
      <c r="C46" s="22"/>
      <c r="D46" s="15"/>
      <c r="E46" s="15"/>
      <c r="F46" s="15"/>
      <c r="G46" s="15"/>
      <c r="H46" s="15"/>
      <c r="I46" s="15"/>
    </row>
    <row r="47" spans="3:9" x14ac:dyDescent="0.3">
      <c r="C47" s="22"/>
      <c r="D47" s="15"/>
      <c r="E47" s="15"/>
      <c r="F47" s="15"/>
      <c r="G47" s="15"/>
      <c r="H47" s="15"/>
      <c r="I47" s="15"/>
    </row>
    <row r="48" spans="3:9" x14ac:dyDescent="0.3">
      <c r="C48" s="22"/>
      <c r="D48" s="15"/>
      <c r="E48" s="15"/>
      <c r="F48" s="15"/>
      <c r="G48" s="15"/>
      <c r="H48" s="15"/>
      <c r="I48" s="15"/>
    </row>
    <row r="49" spans="3:9" x14ac:dyDescent="0.3">
      <c r="C49" s="22"/>
      <c r="D49" s="15"/>
      <c r="E49" s="15"/>
      <c r="F49" s="15"/>
      <c r="G49" s="15"/>
      <c r="H49" s="15"/>
      <c r="I49" s="15"/>
    </row>
    <row r="50" spans="3:9" x14ac:dyDescent="0.3">
      <c r="C50" s="22"/>
      <c r="D50" s="15"/>
      <c r="E50" s="15"/>
      <c r="F50" s="15"/>
      <c r="G50" s="15"/>
      <c r="H50" s="15"/>
      <c r="I50" s="15"/>
    </row>
    <row r="51" spans="3:9" x14ac:dyDescent="0.3">
      <c r="C51" s="22"/>
      <c r="D51" s="15"/>
      <c r="E51" s="15"/>
      <c r="F51" s="15"/>
      <c r="G51" s="15"/>
      <c r="H51" s="15"/>
      <c r="I51" s="15"/>
    </row>
    <row r="52" spans="3:9" x14ac:dyDescent="0.3">
      <c r="C52" s="22"/>
      <c r="D52" s="15"/>
      <c r="E52" s="15"/>
      <c r="F52" s="15"/>
      <c r="G52" s="15"/>
      <c r="H52" s="15"/>
      <c r="I52" s="15"/>
    </row>
    <row r="53" spans="3:9" x14ac:dyDescent="0.3">
      <c r="C53" s="22"/>
      <c r="D53" s="15"/>
      <c r="E53" s="15"/>
      <c r="F53" s="15"/>
      <c r="G53" s="15"/>
      <c r="H53" s="15"/>
      <c r="I53" s="15"/>
    </row>
    <row r="54" spans="3:9" x14ac:dyDescent="0.3">
      <c r="C54" s="22"/>
      <c r="D54" s="15"/>
      <c r="E54" s="15"/>
      <c r="F54" s="15"/>
      <c r="G54" s="15"/>
      <c r="H54" s="15"/>
      <c r="I54" s="15"/>
    </row>
    <row r="55" spans="3:9" x14ac:dyDescent="0.3">
      <c r="C55" s="22"/>
      <c r="D55" s="15"/>
      <c r="E55" s="15"/>
      <c r="F55" s="15"/>
      <c r="G55" s="15"/>
      <c r="H55" s="15"/>
      <c r="I55" s="15"/>
    </row>
    <row r="56" spans="3:9" x14ac:dyDescent="0.3">
      <c r="C56" s="22"/>
      <c r="D56" s="15"/>
      <c r="E56" s="15"/>
      <c r="F56" s="15"/>
      <c r="G56" s="15"/>
      <c r="H56" s="15"/>
      <c r="I56" s="15"/>
    </row>
    <row r="57" spans="3:9" x14ac:dyDescent="0.3">
      <c r="C57" s="22"/>
      <c r="D57" s="15"/>
      <c r="E57" s="15"/>
      <c r="F57" s="15"/>
      <c r="G57" s="15"/>
      <c r="H57" s="15"/>
      <c r="I57" s="15"/>
    </row>
    <row r="58" spans="3:9" x14ac:dyDescent="0.3">
      <c r="C58" s="22"/>
      <c r="D58" s="15"/>
      <c r="E58" s="15"/>
      <c r="F58" s="15"/>
      <c r="G58" s="15"/>
      <c r="H58" s="15"/>
      <c r="I58" s="15"/>
    </row>
    <row r="59" spans="3:9" x14ac:dyDescent="0.3">
      <c r="C59" s="22"/>
      <c r="D59" s="15"/>
      <c r="E59" s="15"/>
      <c r="F59" s="15"/>
      <c r="G59" s="15"/>
      <c r="H59" s="15"/>
      <c r="I59" s="15"/>
    </row>
    <row r="60" spans="3:9" x14ac:dyDescent="0.3">
      <c r="C60" s="22"/>
      <c r="D60" s="15"/>
      <c r="E60" s="15"/>
      <c r="F60" s="15"/>
      <c r="G60" s="15"/>
      <c r="H60" s="15"/>
      <c r="I60" s="15"/>
    </row>
    <row r="61" spans="3:9" x14ac:dyDescent="0.3">
      <c r="C61" s="22"/>
      <c r="D61" s="15"/>
      <c r="E61" s="15"/>
      <c r="F61" s="15"/>
      <c r="G61" s="15"/>
      <c r="H61" s="15"/>
      <c r="I61" s="15"/>
    </row>
    <row r="62" spans="3:9" x14ac:dyDescent="0.3">
      <c r="C62" s="22"/>
      <c r="D62" s="15"/>
      <c r="E62" s="15"/>
      <c r="F62" s="15"/>
      <c r="G62" s="15"/>
      <c r="H62" s="15"/>
      <c r="I62" s="15"/>
    </row>
    <row r="63" spans="3:9" x14ac:dyDescent="0.3">
      <c r="C63" s="22"/>
      <c r="D63" s="15"/>
      <c r="E63" s="15"/>
      <c r="F63" s="15"/>
      <c r="G63" s="15"/>
      <c r="H63" s="15"/>
      <c r="I63" s="15"/>
    </row>
    <row r="64" spans="3:9" x14ac:dyDescent="0.3">
      <c r="C64" s="22"/>
      <c r="D64" s="15"/>
      <c r="E64" s="15"/>
      <c r="F64" s="15"/>
      <c r="G64" s="15"/>
      <c r="H64" s="15"/>
      <c r="I64" s="15"/>
    </row>
    <row r="65" spans="3:9" x14ac:dyDescent="0.3">
      <c r="C65" s="22"/>
      <c r="D65" s="15"/>
      <c r="E65" s="15"/>
      <c r="F65" s="15"/>
      <c r="G65" s="15"/>
      <c r="H65" s="15"/>
      <c r="I65" s="15"/>
    </row>
    <row r="66" spans="3:9" x14ac:dyDescent="0.3">
      <c r="C66" s="22"/>
      <c r="D66" s="15"/>
      <c r="E66" s="15"/>
      <c r="F66" s="15"/>
      <c r="G66" s="15"/>
      <c r="H66" s="15"/>
      <c r="I66" s="15"/>
    </row>
    <row r="67" spans="3:9" x14ac:dyDescent="0.3">
      <c r="C67" s="22"/>
      <c r="D67" s="15"/>
      <c r="E67" s="15"/>
      <c r="F67" s="15"/>
      <c r="G67" s="15"/>
      <c r="H67" s="15"/>
      <c r="I67" s="15"/>
    </row>
    <row r="68" spans="3:9" x14ac:dyDescent="0.3">
      <c r="C68" s="22"/>
      <c r="D68" s="15"/>
      <c r="E68" s="15"/>
      <c r="F68" s="15"/>
      <c r="G68" s="15"/>
      <c r="H68" s="15"/>
      <c r="I68" s="15"/>
    </row>
    <row r="69" spans="3:9" x14ac:dyDescent="0.3">
      <c r="C69" s="22"/>
      <c r="D69" s="15"/>
      <c r="E69" s="15"/>
      <c r="F69" s="15"/>
      <c r="G69" s="15"/>
      <c r="H69" s="15"/>
      <c r="I69" s="15"/>
    </row>
    <row r="70" spans="3:9" x14ac:dyDescent="0.3">
      <c r="C70" s="22"/>
      <c r="D70" s="15"/>
      <c r="E70" s="15"/>
      <c r="F70" s="15"/>
      <c r="G70" s="15"/>
      <c r="H70" s="15"/>
      <c r="I70" s="15"/>
    </row>
    <row r="71" spans="3:9" x14ac:dyDescent="0.3">
      <c r="C71" s="22"/>
      <c r="D71" s="15"/>
      <c r="E71" s="15"/>
      <c r="F71" s="15"/>
      <c r="G71" s="15"/>
      <c r="H71" s="15"/>
      <c r="I71" s="15"/>
    </row>
    <row r="72" spans="3:9" x14ac:dyDescent="0.3">
      <c r="C72" s="22"/>
      <c r="D72" s="15"/>
      <c r="E72" s="15"/>
      <c r="F72" s="15"/>
      <c r="G72" s="15"/>
      <c r="H72" s="15"/>
      <c r="I72" s="15"/>
    </row>
    <row r="73" spans="3:9" x14ac:dyDescent="0.3">
      <c r="C73" s="22"/>
      <c r="D73" s="15"/>
      <c r="E73" s="15"/>
      <c r="F73" s="15"/>
      <c r="G73" s="15"/>
      <c r="H73" s="15"/>
      <c r="I73" s="15"/>
    </row>
    <row r="74" spans="3:9" x14ac:dyDescent="0.3">
      <c r="C74" s="22"/>
      <c r="D74" s="15"/>
      <c r="E74" s="15"/>
      <c r="F74" s="15"/>
      <c r="G74" s="15"/>
      <c r="H74" s="15"/>
      <c r="I74" s="15"/>
    </row>
    <row r="75" spans="3:9" x14ac:dyDescent="0.3">
      <c r="C75" s="22"/>
      <c r="D75" s="15"/>
      <c r="E75" s="15"/>
      <c r="F75" s="15"/>
      <c r="G75" s="15"/>
      <c r="H75" s="15"/>
      <c r="I75" s="15"/>
    </row>
    <row r="76" spans="3:9" x14ac:dyDescent="0.3">
      <c r="C76" s="22"/>
      <c r="D76" s="15"/>
      <c r="E76" s="15"/>
      <c r="F76" s="15"/>
      <c r="G76" s="15"/>
      <c r="H76" s="15"/>
      <c r="I76" s="15"/>
    </row>
    <row r="77" spans="3:9" x14ac:dyDescent="0.3">
      <c r="C77" s="22"/>
      <c r="D77" s="15"/>
      <c r="E77" s="15"/>
      <c r="F77" s="15"/>
      <c r="G77" s="15"/>
      <c r="H77" s="15"/>
      <c r="I77" s="15"/>
    </row>
    <row r="78" spans="3:9" x14ac:dyDescent="0.3">
      <c r="C78" s="22"/>
      <c r="D78" s="15"/>
      <c r="E78" s="15"/>
      <c r="F78" s="15"/>
      <c r="G78" s="15"/>
      <c r="H78" s="15"/>
      <c r="I78" s="15"/>
    </row>
    <row r="79" spans="3:9" x14ac:dyDescent="0.3">
      <c r="C79" s="22"/>
      <c r="D79" s="15"/>
      <c r="E79" s="15"/>
      <c r="F79" s="15"/>
      <c r="G79" s="15"/>
      <c r="H79" s="15"/>
      <c r="I79" s="15"/>
    </row>
    <row r="80" spans="3:9" x14ac:dyDescent="0.3">
      <c r="C80" s="22"/>
      <c r="D80" s="15"/>
      <c r="E80" s="15"/>
      <c r="F80" s="15"/>
      <c r="G80" s="15"/>
      <c r="H80" s="15"/>
      <c r="I80" s="15"/>
    </row>
    <row r="81" spans="3:9" x14ac:dyDescent="0.3">
      <c r="C81" s="22"/>
      <c r="D81" s="15"/>
      <c r="E81" s="15"/>
      <c r="F81" s="15"/>
      <c r="G81" s="15"/>
      <c r="H81" s="15"/>
      <c r="I81" s="15"/>
    </row>
    <row r="82" spans="3:9" x14ac:dyDescent="0.3">
      <c r="C82" s="22"/>
      <c r="D82" s="15"/>
      <c r="E82" s="15"/>
      <c r="F82" s="15"/>
      <c r="G82" s="15"/>
      <c r="H82" s="15"/>
      <c r="I82" s="15"/>
    </row>
    <row r="83" spans="3:9" x14ac:dyDescent="0.3">
      <c r="C83" s="22"/>
      <c r="D83" s="15"/>
      <c r="E83" s="15"/>
      <c r="F83" s="15"/>
      <c r="G83" s="15"/>
      <c r="H83" s="15"/>
      <c r="I83" s="15"/>
    </row>
    <row r="84" spans="3:9" x14ac:dyDescent="0.3">
      <c r="C84" s="22"/>
      <c r="D84" s="15"/>
      <c r="E84" s="15"/>
      <c r="F84" s="15"/>
      <c r="G84" s="15"/>
      <c r="H84" s="15"/>
      <c r="I84" s="15"/>
    </row>
    <row r="85" spans="3:9" x14ac:dyDescent="0.3">
      <c r="C85" s="22"/>
      <c r="D85" s="15"/>
      <c r="E85" s="15"/>
      <c r="F85" s="15"/>
      <c r="G85" s="15"/>
      <c r="H85" s="15"/>
      <c r="I85" s="15"/>
    </row>
    <row r="86" spans="3:9" x14ac:dyDescent="0.3">
      <c r="C86" s="22"/>
      <c r="D86" s="15"/>
      <c r="E86" s="15"/>
      <c r="F86" s="15"/>
      <c r="G86" s="15"/>
      <c r="H86" s="15"/>
      <c r="I86" s="15"/>
    </row>
    <row r="87" spans="3:9" x14ac:dyDescent="0.3">
      <c r="C87" s="22"/>
      <c r="D87" s="15"/>
      <c r="E87" s="15"/>
      <c r="F87" s="15"/>
      <c r="G87" s="15"/>
      <c r="H87" s="15"/>
      <c r="I87" s="15"/>
    </row>
    <row r="88" spans="3:9" x14ac:dyDescent="0.3">
      <c r="C88" s="22"/>
      <c r="D88" s="15"/>
      <c r="E88" s="15"/>
      <c r="F88" s="15"/>
      <c r="G88" s="15"/>
      <c r="H88" s="15"/>
      <c r="I88" s="15"/>
    </row>
    <row r="89" spans="3:9" x14ac:dyDescent="0.3">
      <c r="C89" s="22"/>
      <c r="D89" s="15"/>
      <c r="E89" s="15"/>
      <c r="F89" s="15"/>
      <c r="G89" s="15"/>
      <c r="H89" s="15"/>
      <c r="I89" s="15"/>
    </row>
    <row r="90" spans="3:9" x14ac:dyDescent="0.3">
      <c r="C90" s="22"/>
      <c r="D90" s="15"/>
      <c r="E90" s="15"/>
      <c r="F90" s="15"/>
      <c r="G90" s="15"/>
      <c r="H90" s="15"/>
      <c r="I90" s="15"/>
    </row>
    <row r="91" spans="3:9" x14ac:dyDescent="0.3">
      <c r="C91" s="22"/>
      <c r="D91" s="15"/>
      <c r="E91" s="15"/>
      <c r="F91" s="15"/>
      <c r="G91" s="15"/>
      <c r="H91" s="15"/>
      <c r="I91" s="15"/>
    </row>
    <row r="92" spans="3:9" x14ac:dyDescent="0.3">
      <c r="C92" s="22"/>
      <c r="D92" s="15"/>
      <c r="E92" s="15"/>
      <c r="F92" s="15"/>
      <c r="G92" s="15"/>
      <c r="H92" s="15"/>
      <c r="I92" s="15"/>
    </row>
    <row r="93" spans="3:9" x14ac:dyDescent="0.3">
      <c r="C93" s="22"/>
      <c r="D93" s="15"/>
      <c r="E93" s="15"/>
      <c r="F93" s="15"/>
      <c r="G93" s="15"/>
      <c r="H93" s="15"/>
      <c r="I93" s="15"/>
    </row>
    <row r="94" spans="3:9" x14ac:dyDescent="0.3">
      <c r="C94" s="22"/>
      <c r="D94" s="15"/>
      <c r="E94" s="15"/>
      <c r="F94" s="15"/>
      <c r="G94" s="15"/>
      <c r="H94" s="15"/>
      <c r="I94" s="15"/>
    </row>
    <row r="95" spans="3:9" x14ac:dyDescent="0.3">
      <c r="C95" s="22"/>
      <c r="D95" s="15"/>
      <c r="E95" s="15"/>
      <c r="F95" s="15"/>
      <c r="G95" s="15"/>
      <c r="H95" s="15"/>
      <c r="I95" s="15"/>
    </row>
    <row r="96" spans="3:9" x14ac:dyDescent="0.3">
      <c r="C96" s="22"/>
      <c r="D96" s="15"/>
      <c r="E96" s="15"/>
      <c r="F96" s="15"/>
      <c r="G96" s="15"/>
      <c r="H96" s="15"/>
      <c r="I96" s="15"/>
    </row>
    <row r="97" spans="3:9" x14ac:dyDescent="0.3">
      <c r="C97" s="22"/>
      <c r="D97" s="15"/>
      <c r="E97" s="15"/>
      <c r="F97" s="15"/>
      <c r="G97" s="15"/>
      <c r="H97" s="15"/>
      <c r="I97" s="15"/>
    </row>
    <row r="98" spans="3:9" x14ac:dyDescent="0.3">
      <c r="C98" s="22"/>
      <c r="D98" s="15"/>
      <c r="E98" s="15"/>
      <c r="F98" s="15"/>
      <c r="G98" s="15"/>
      <c r="H98" s="15"/>
      <c r="I98" s="15"/>
    </row>
    <row r="99" spans="3:9" x14ac:dyDescent="0.3">
      <c r="C99" s="22"/>
      <c r="D99" s="15"/>
      <c r="E99" s="15"/>
      <c r="F99" s="15"/>
      <c r="G99" s="15"/>
      <c r="H99" s="15"/>
      <c r="I99" s="15"/>
    </row>
    <row r="100" spans="3:9" x14ac:dyDescent="0.3">
      <c r="C100" s="22"/>
      <c r="D100" s="15"/>
      <c r="E100" s="15"/>
      <c r="F100" s="15"/>
      <c r="G100" s="15"/>
      <c r="H100" s="15"/>
      <c r="I100" s="15"/>
    </row>
    <row r="101" spans="3:9" x14ac:dyDescent="0.3">
      <c r="C101" s="22"/>
      <c r="D101" s="15"/>
      <c r="E101" s="15"/>
      <c r="F101" s="15"/>
      <c r="G101" s="15"/>
      <c r="H101" s="15"/>
      <c r="I101" s="15"/>
    </row>
    <row r="102" spans="3:9" x14ac:dyDescent="0.3">
      <c r="C102" s="22"/>
      <c r="D102" s="15"/>
      <c r="E102" s="15"/>
      <c r="F102" s="15"/>
      <c r="G102" s="15"/>
      <c r="H102" s="15"/>
      <c r="I102" s="15"/>
    </row>
    <row r="103" spans="3:9" x14ac:dyDescent="0.3">
      <c r="C103" s="22"/>
      <c r="D103" s="15"/>
      <c r="E103" s="15"/>
      <c r="F103" s="15"/>
      <c r="G103" s="15"/>
      <c r="H103" s="15"/>
      <c r="I103" s="15"/>
    </row>
    <row r="104" spans="3:9" x14ac:dyDescent="0.3">
      <c r="C104" s="22"/>
      <c r="D104" s="15"/>
      <c r="E104" s="15"/>
      <c r="F104" s="15"/>
      <c r="G104" s="15"/>
      <c r="H104" s="15"/>
      <c r="I104" s="15"/>
    </row>
    <row r="105" spans="3:9" x14ac:dyDescent="0.3">
      <c r="C105" s="22"/>
      <c r="D105" s="15"/>
      <c r="E105" s="15"/>
      <c r="F105" s="15"/>
      <c r="G105" s="15"/>
      <c r="H105" s="15"/>
      <c r="I105" s="15"/>
    </row>
    <row r="106" spans="3:9" x14ac:dyDescent="0.3">
      <c r="C106" s="22"/>
      <c r="D106" s="15"/>
      <c r="E106" s="15"/>
      <c r="F106" s="15"/>
      <c r="G106" s="15"/>
      <c r="H106" s="15"/>
      <c r="I106" s="15"/>
    </row>
    <row r="107" spans="3:9" x14ac:dyDescent="0.3">
      <c r="C107" s="22"/>
      <c r="D107" s="15"/>
      <c r="E107" s="15"/>
      <c r="F107" s="15"/>
      <c r="G107" s="15"/>
      <c r="H107" s="15"/>
      <c r="I107" s="15"/>
    </row>
    <row r="108" spans="3:9" x14ac:dyDescent="0.3">
      <c r="C108" s="22"/>
      <c r="D108" s="15"/>
      <c r="E108" s="15"/>
      <c r="F108" s="15"/>
      <c r="G108" s="15"/>
      <c r="H108" s="15"/>
      <c r="I108" s="15"/>
    </row>
    <row r="109" spans="3:9" x14ac:dyDescent="0.3">
      <c r="C109" s="22"/>
      <c r="D109" s="15"/>
      <c r="E109" s="15"/>
      <c r="F109" s="15"/>
      <c r="G109" s="15"/>
      <c r="H109" s="15"/>
      <c r="I109" s="15"/>
    </row>
    <row r="110" spans="3:9" x14ac:dyDescent="0.3">
      <c r="C110" s="22"/>
      <c r="D110" s="15"/>
      <c r="E110" s="15"/>
      <c r="F110" s="15"/>
      <c r="G110" s="15"/>
      <c r="H110" s="15"/>
      <c r="I110" s="15"/>
    </row>
    <row r="111" spans="3:9" x14ac:dyDescent="0.3">
      <c r="C111" s="22"/>
      <c r="D111" s="15"/>
      <c r="E111" s="15"/>
      <c r="F111" s="15"/>
      <c r="G111" s="15"/>
      <c r="H111" s="15"/>
      <c r="I111" s="15"/>
    </row>
    <row r="112" spans="3:9" x14ac:dyDescent="0.3">
      <c r="C112" s="22"/>
      <c r="D112" s="15"/>
      <c r="E112" s="15"/>
      <c r="F112" s="15"/>
      <c r="G112" s="15"/>
      <c r="H112" s="15"/>
      <c r="I112" s="15"/>
    </row>
    <row r="113" spans="3:9" x14ac:dyDescent="0.3">
      <c r="C113" s="22"/>
      <c r="D113" s="15"/>
      <c r="E113" s="15"/>
      <c r="F113" s="15"/>
      <c r="G113" s="15"/>
      <c r="H113" s="15"/>
      <c r="I113" s="15"/>
    </row>
    <row r="114" spans="3:9" x14ac:dyDescent="0.3">
      <c r="C114" s="22"/>
      <c r="D114" s="15"/>
      <c r="E114" s="15"/>
      <c r="F114" s="15"/>
      <c r="G114" s="15"/>
      <c r="H114" s="15"/>
      <c r="I114" s="15"/>
    </row>
    <row r="115" spans="3:9" x14ac:dyDescent="0.3">
      <c r="C115" s="22"/>
      <c r="D115" s="15"/>
      <c r="E115" s="15"/>
      <c r="F115" s="15"/>
      <c r="G115" s="15"/>
      <c r="H115" s="15"/>
      <c r="I115" s="15"/>
    </row>
    <row r="116" spans="3:9" x14ac:dyDescent="0.3">
      <c r="C116" s="22"/>
      <c r="D116" s="15"/>
      <c r="E116" s="15"/>
      <c r="F116" s="15"/>
      <c r="G116" s="15"/>
      <c r="H116" s="15"/>
      <c r="I116" s="15"/>
    </row>
    <row r="117" spans="3:9" x14ac:dyDescent="0.3">
      <c r="C117" s="22"/>
      <c r="D117" s="15"/>
      <c r="E117" s="15"/>
      <c r="F117" s="15"/>
      <c r="G117" s="15"/>
      <c r="H117" s="15"/>
      <c r="I117" s="15"/>
    </row>
    <row r="118" spans="3:9" x14ac:dyDescent="0.3">
      <c r="C118" s="22"/>
      <c r="D118" s="15"/>
      <c r="E118" s="15"/>
      <c r="F118" s="15"/>
      <c r="G118" s="15"/>
      <c r="H118" s="15"/>
      <c r="I118" s="15"/>
    </row>
    <row r="119" spans="3:9" x14ac:dyDescent="0.3">
      <c r="C119" s="22"/>
      <c r="D119" s="15"/>
      <c r="E119" s="15"/>
      <c r="F119" s="15"/>
      <c r="G119" s="15"/>
      <c r="H119" s="15"/>
      <c r="I119" s="15"/>
    </row>
    <row r="120" spans="3:9" x14ac:dyDescent="0.3">
      <c r="C120" s="22"/>
      <c r="D120" s="15"/>
      <c r="E120" s="15"/>
      <c r="F120" s="15"/>
      <c r="G120" s="15"/>
      <c r="H120" s="15"/>
      <c r="I120" s="15"/>
    </row>
    <row r="121" spans="3:9" x14ac:dyDescent="0.3">
      <c r="C121" s="22"/>
      <c r="D121" s="15"/>
      <c r="E121" s="15"/>
      <c r="F121" s="15"/>
      <c r="G121" s="15"/>
      <c r="H121" s="15"/>
      <c r="I121" s="15"/>
    </row>
    <row r="122" spans="3:9" x14ac:dyDescent="0.3">
      <c r="C122" s="22"/>
      <c r="D122" s="15"/>
      <c r="E122" s="15"/>
      <c r="F122" s="15"/>
      <c r="G122" s="15"/>
      <c r="H122" s="15"/>
      <c r="I122" s="15"/>
    </row>
    <row r="123" spans="3:9" x14ac:dyDescent="0.3">
      <c r="C123" s="22"/>
      <c r="D123" s="15"/>
      <c r="E123" s="15"/>
      <c r="F123" s="15"/>
      <c r="G123" s="15"/>
      <c r="H123" s="15"/>
      <c r="I123" s="15"/>
    </row>
    <row r="124" spans="3:9" x14ac:dyDescent="0.3">
      <c r="C124" s="22"/>
      <c r="D124" s="15"/>
      <c r="E124" s="15"/>
      <c r="F124" s="15"/>
      <c r="G124" s="15"/>
      <c r="H124" s="15"/>
      <c r="I124" s="15"/>
    </row>
    <row r="125" spans="3:9" x14ac:dyDescent="0.3">
      <c r="C125" s="22"/>
      <c r="D125" s="15"/>
      <c r="E125" s="15"/>
      <c r="F125" s="15"/>
      <c r="G125" s="15"/>
      <c r="H125" s="15"/>
      <c r="I125" s="15"/>
    </row>
    <row r="126" spans="3:9" x14ac:dyDescent="0.3">
      <c r="C126" s="22"/>
      <c r="D126" s="15"/>
      <c r="E126" s="15"/>
      <c r="F126" s="15"/>
      <c r="G126" s="15"/>
      <c r="H126" s="15"/>
      <c r="I126" s="15"/>
    </row>
    <row r="127" spans="3:9" x14ac:dyDescent="0.3">
      <c r="C127" s="22"/>
      <c r="D127" s="15"/>
      <c r="E127" s="15"/>
      <c r="F127" s="15"/>
      <c r="G127" s="15"/>
      <c r="H127" s="15"/>
      <c r="I127" s="15"/>
    </row>
    <row r="128" spans="3:9" x14ac:dyDescent="0.3">
      <c r="C128" s="22"/>
      <c r="D128" s="15"/>
      <c r="E128" s="15"/>
      <c r="F128" s="15"/>
      <c r="G128" s="15"/>
      <c r="H128" s="15"/>
      <c r="I128" s="15"/>
    </row>
    <row r="129" spans="3:9" x14ac:dyDescent="0.3">
      <c r="C129" s="22"/>
      <c r="D129" s="15"/>
      <c r="E129" s="15"/>
      <c r="F129" s="15"/>
      <c r="G129" s="15"/>
      <c r="H129" s="15"/>
      <c r="I129" s="15"/>
    </row>
    <row r="130" spans="3:9" x14ac:dyDescent="0.3">
      <c r="C130" s="22"/>
      <c r="D130" s="15"/>
      <c r="E130" s="15"/>
      <c r="F130" s="15"/>
      <c r="G130" s="15"/>
      <c r="H130" s="15"/>
      <c r="I130" s="15"/>
    </row>
    <row r="131" spans="3:9" x14ac:dyDescent="0.3">
      <c r="C131" s="22"/>
      <c r="D131" s="15"/>
      <c r="E131" s="15"/>
      <c r="F131" s="15"/>
      <c r="G131" s="15"/>
      <c r="H131" s="15"/>
      <c r="I131" s="15"/>
    </row>
    <row r="132" spans="3:9" x14ac:dyDescent="0.3">
      <c r="C132" s="22"/>
      <c r="D132" s="15"/>
      <c r="E132" s="15"/>
      <c r="F132" s="15"/>
      <c r="G132" s="15"/>
      <c r="H132" s="15"/>
      <c r="I132" s="15"/>
    </row>
    <row r="133" spans="3:9" x14ac:dyDescent="0.3">
      <c r="C133" s="22"/>
      <c r="D133" s="15"/>
      <c r="E133" s="15"/>
      <c r="F133" s="15"/>
      <c r="G133" s="15"/>
      <c r="H133" s="15"/>
      <c r="I133" s="15"/>
    </row>
    <row r="134" spans="3:9" x14ac:dyDescent="0.3">
      <c r="C134" s="22"/>
      <c r="D134" s="15"/>
      <c r="E134" s="15"/>
      <c r="F134" s="15"/>
      <c r="G134" s="15"/>
      <c r="H134" s="15"/>
      <c r="I134" s="15"/>
    </row>
    <row r="135" spans="3:9" x14ac:dyDescent="0.3">
      <c r="C135" s="22"/>
      <c r="D135" s="15"/>
      <c r="E135" s="15"/>
      <c r="F135" s="15"/>
      <c r="G135" s="15"/>
      <c r="H135" s="15"/>
      <c r="I135" s="15"/>
    </row>
    <row r="136" spans="3:9" x14ac:dyDescent="0.3">
      <c r="C136" s="22"/>
      <c r="D136" s="15"/>
      <c r="E136" s="15"/>
      <c r="F136" s="15"/>
      <c r="G136" s="15"/>
      <c r="H136" s="15"/>
      <c r="I136" s="15"/>
    </row>
    <row r="137" spans="3:9" x14ac:dyDescent="0.3">
      <c r="C137" s="22"/>
      <c r="D137" s="15"/>
      <c r="E137" s="15"/>
      <c r="F137" s="15"/>
      <c r="G137" s="15"/>
      <c r="H137" s="15"/>
      <c r="I137" s="15"/>
    </row>
    <row r="138" spans="3:9" x14ac:dyDescent="0.3">
      <c r="C138" s="22"/>
      <c r="D138" s="15"/>
      <c r="E138" s="15"/>
      <c r="F138" s="15"/>
      <c r="G138" s="15"/>
      <c r="H138" s="15"/>
      <c r="I138" s="15"/>
    </row>
    <row r="139" spans="3:9" x14ac:dyDescent="0.3">
      <c r="C139" s="22"/>
      <c r="D139" s="15"/>
      <c r="E139" s="15"/>
      <c r="F139" s="15"/>
      <c r="G139" s="15"/>
      <c r="H139" s="15"/>
      <c r="I139" s="15"/>
    </row>
    <row r="140" spans="3:9" x14ac:dyDescent="0.3">
      <c r="C140" s="22"/>
      <c r="D140" s="15"/>
      <c r="E140" s="15"/>
      <c r="F140" s="15"/>
      <c r="G140" s="15"/>
      <c r="H140" s="15"/>
      <c r="I140" s="15"/>
    </row>
    <row r="141" spans="3:9" x14ac:dyDescent="0.3">
      <c r="C141" s="22"/>
      <c r="D141" s="15"/>
      <c r="E141" s="15"/>
      <c r="F141" s="15"/>
      <c r="G141" s="15"/>
      <c r="H141" s="15"/>
      <c r="I141" s="15"/>
    </row>
    <row r="142" spans="3:9" x14ac:dyDescent="0.3">
      <c r="C142" s="22"/>
      <c r="D142" s="15"/>
      <c r="E142" s="15"/>
      <c r="F142" s="15"/>
      <c r="G142" s="15"/>
      <c r="H142" s="15"/>
      <c r="I142" s="15"/>
    </row>
    <row r="143" spans="3:9" x14ac:dyDescent="0.3">
      <c r="C143" s="22"/>
      <c r="D143" s="15"/>
      <c r="E143" s="15"/>
      <c r="F143" s="15"/>
      <c r="G143" s="15"/>
      <c r="H143" s="15"/>
      <c r="I143" s="15"/>
    </row>
    <row r="144" spans="3:9" x14ac:dyDescent="0.3">
      <c r="C144" s="22"/>
      <c r="D144" s="15"/>
      <c r="E144" s="15"/>
      <c r="F144" s="15"/>
      <c r="G144" s="15"/>
      <c r="H144" s="15"/>
      <c r="I144" s="15"/>
    </row>
    <row r="145" spans="3:9" x14ac:dyDescent="0.3">
      <c r="C145" s="22"/>
      <c r="D145" s="15"/>
      <c r="E145" s="15"/>
      <c r="F145" s="15"/>
      <c r="G145" s="15"/>
      <c r="H145" s="15"/>
      <c r="I145" s="15"/>
    </row>
    <row r="146" spans="3:9" x14ac:dyDescent="0.3">
      <c r="C146" s="22"/>
      <c r="D146" s="15"/>
      <c r="E146" s="15"/>
      <c r="F146" s="15"/>
      <c r="G146" s="15"/>
      <c r="H146" s="15"/>
      <c r="I146" s="15"/>
    </row>
    <row r="147" spans="3:9" x14ac:dyDescent="0.3">
      <c r="C147" s="22"/>
      <c r="D147" s="15"/>
      <c r="E147" s="15"/>
      <c r="F147" s="15"/>
      <c r="G147" s="15"/>
      <c r="H147" s="15"/>
      <c r="I147" s="15"/>
    </row>
  </sheetData>
  <mergeCells count="5">
    <mergeCell ref="A1:L1"/>
    <mergeCell ref="A2:L2"/>
    <mergeCell ref="A3:L3"/>
    <mergeCell ref="K5:L5"/>
    <mergeCell ref="A7:B7"/>
  </mergeCells>
  <phoneticPr fontId="0" type="noConversion"/>
  <printOptions horizontalCentered="1"/>
  <pageMargins left="0.3" right="0.3" top="0.5" bottom="0.5" header="0.31496062992126" footer="0.31496062992126"/>
  <pageSetup paperSize="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L15" sqref="L15"/>
    </sheetView>
  </sheetViews>
  <sheetFormatPr defaultColWidth="9.140625" defaultRowHeight="16.5" x14ac:dyDescent="0.2"/>
  <cols>
    <col min="1" max="1" width="5.42578125" style="125" customWidth="1"/>
    <col min="2" max="2" width="28.85546875" style="122" customWidth="1"/>
    <col min="3" max="3" width="10.42578125" style="122" customWidth="1"/>
    <col min="4" max="4" width="10.85546875" style="122" customWidth="1"/>
    <col min="5" max="5" width="8.28515625" style="122" hidden="1" customWidth="1"/>
    <col min="6" max="6" width="9.7109375" style="122" customWidth="1"/>
    <col min="7" max="7" width="9.140625" style="122" customWidth="1"/>
    <col min="8" max="9" width="8.7109375" style="122" customWidth="1"/>
    <col min="10" max="16384" width="9.140625" style="122"/>
  </cols>
  <sheetData>
    <row r="1" spans="1:10" ht="24" customHeight="1" x14ac:dyDescent="0.2">
      <c r="A1" s="151" t="s">
        <v>50</v>
      </c>
      <c r="B1" s="151"/>
      <c r="C1" s="151"/>
      <c r="D1" s="151"/>
      <c r="E1" s="151"/>
      <c r="F1" s="151"/>
      <c r="G1" s="151"/>
      <c r="H1" s="151"/>
      <c r="I1" s="151"/>
    </row>
    <row r="2" spans="1:10" ht="27" customHeight="1" x14ac:dyDescent="0.2">
      <c r="A2" s="152" t="s">
        <v>185</v>
      </c>
      <c r="B2" s="152"/>
      <c r="C2" s="152"/>
      <c r="D2" s="152"/>
      <c r="E2" s="152"/>
      <c r="F2" s="152"/>
      <c r="G2" s="152"/>
      <c r="H2" s="152"/>
      <c r="I2" s="152"/>
    </row>
    <row r="3" spans="1:10" s="123" customFormat="1" ht="40.5" customHeight="1" x14ac:dyDescent="0.2">
      <c r="A3" s="153" t="s">
        <v>200</v>
      </c>
      <c r="B3" s="153"/>
      <c r="C3" s="153"/>
      <c r="D3" s="153"/>
      <c r="E3" s="153"/>
      <c r="F3" s="153"/>
      <c r="G3" s="153"/>
      <c r="H3" s="153"/>
      <c r="I3" s="153"/>
    </row>
    <row r="4" spans="1:10" s="123" customFormat="1" ht="15" customHeight="1" x14ac:dyDescent="0.2">
      <c r="A4" s="124"/>
      <c r="B4" s="124"/>
      <c r="C4" s="124"/>
      <c r="D4" s="124"/>
      <c r="E4" s="124"/>
      <c r="F4" s="124"/>
      <c r="G4" s="124"/>
      <c r="H4" s="124"/>
      <c r="I4" s="124"/>
    </row>
    <row r="5" spans="1:10" ht="21.75" customHeight="1" x14ac:dyDescent="0.2">
      <c r="C5" s="126"/>
      <c r="D5" s="154" t="s">
        <v>64</v>
      </c>
      <c r="E5" s="154"/>
      <c r="F5" s="154"/>
      <c r="G5" s="154"/>
      <c r="H5" s="154"/>
      <c r="I5" s="154"/>
    </row>
    <row r="6" spans="1:10" ht="6.95" customHeight="1" x14ac:dyDescent="0.2">
      <c r="C6" s="126"/>
      <c r="D6" s="126"/>
      <c r="E6" s="126"/>
      <c r="F6" s="126"/>
      <c r="G6" s="126"/>
      <c r="H6" s="127"/>
      <c r="I6" s="127"/>
    </row>
    <row r="7" spans="1:10" s="129" customFormat="1" ht="52.15" customHeight="1" x14ac:dyDescent="0.2">
      <c r="A7" s="146" t="s">
        <v>28</v>
      </c>
      <c r="B7" s="146" t="s">
        <v>65</v>
      </c>
      <c r="C7" s="147" t="s">
        <v>143</v>
      </c>
      <c r="D7" s="148"/>
      <c r="E7" s="128"/>
      <c r="F7" s="149" t="s">
        <v>184</v>
      </c>
      <c r="G7" s="150"/>
      <c r="H7" s="147" t="s">
        <v>66</v>
      </c>
      <c r="I7" s="148"/>
    </row>
    <row r="8" spans="1:10" s="129" customFormat="1" ht="65.25" customHeight="1" x14ac:dyDescent="0.2">
      <c r="A8" s="146"/>
      <c r="B8" s="146"/>
      <c r="C8" s="130" t="s">
        <v>67</v>
      </c>
      <c r="D8" s="130" t="s">
        <v>68</v>
      </c>
      <c r="E8" s="130" t="s">
        <v>76</v>
      </c>
      <c r="F8" s="130" t="s">
        <v>67</v>
      </c>
      <c r="G8" s="130" t="s">
        <v>68</v>
      </c>
      <c r="H8" s="130" t="s">
        <v>67</v>
      </c>
      <c r="I8" s="130" t="s">
        <v>69</v>
      </c>
    </row>
    <row r="9" spans="1:10" s="129" customFormat="1" ht="25.5" customHeight="1" x14ac:dyDescent="0.2">
      <c r="A9" s="131" t="s">
        <v>57</v>
      </c>
      <c r="B9" s="131" t="s">
        <v>58</v>
      </c>
      <c r="C9" s="131">
        <v>1</v>
      </c>
      <c r="D9" s="131">
        <v>2</v>
      </c>
      <c r="E9" s="131"/>
      <c r="F9" s="131">
        <v>3</v>
      </c>
      <c r="G9" s="131">
        <v>4</v>
      </c>
      <c r="H9" s="131" t="s">
        <v>70</v>
      </c>
      <c r="I9" s="131" t="s">
        <v>71</v>
      </c>
    </row>
    <row r="10" spans="1:10" s="135" customFormat="1" ht="27.75" customHeight="1" x14ac:dyDescent="0.2">
      <c r="A10" s="171" t="s">
        <v>67</v>
      </c>
      <c r="B10" s="172"/>
      <c r="C10" s="132">
        <f>C11+C15+C16+C17+C18+C19</f>
        <v>75500</v>
      </c>
      <c r="D10" s="132">
        <f>D11+D15+D16+D17+D18+D19</f>
        <v>63850</v>
      </c>
      <c r="E10" s="132">
        <f>E11+E15+E16+E17+E18+E19</f>
        <v>20145</v>
      </c>
      <c r="F10" s="132">
        <f>F11+F15+F16+F17+F18+F19</f>
        <v>82358</v>
      </c>
      <c r="G10" s="132">
        <f>G11+G15+G16+G17+G18+G19</f>
        <v>69598.559999999998</v>
      </c>
      <c r="H10" s="133">
        <f>F10/C10*100</f>
        <v>109.08344370860928</v>
      </c>
      <c r="I10" s="133">
        <f>G10/D10*100</f>
        <v>109.00322631166797</v>
      </c>
      <c r="J10" s="134"/>
    </row>
    <row r="11" spans="1:10" s="137" customFormat="1" ht="40.5" customHeight="1" x14ac:dyDescent="0.2">
      <c r="A11" s="26">
        <v>1</v>
      </c>
      <c r="B11" s="27" t="s">
        <v>38</v>
      </c>
      <c r="C11" s="28">
        <f>SUM(C12:C14)</f>
        <v>17000</v>
      </c>
      <c r="D11" s="28">
        <f>SUM(D12:D14)</f>
        <v>16950</v>
      </c>
      <c r="E11" s="120">
        <f>SUM(E12:E14)</f>
        <v>4629</v>
      </c>
      <c r="F11" s="120">
        <f>SUM(F12:F14)</f>
        <v>22847</v>
      </c>
      <c r="G11" s="120">
        <f>SUM(G12:G14)</f>
        <v>22606</v>
      </c>
      <c r="H11" s="136">
        <f t="shared" ref="H11:H19" si="0">F11/C11*100</f>
        <v>134.39411764705881</v>
      </c>
      <c r="I11" s="136">
        <f t="shared" ref="I11:I19" si="1">G11/D11*100</f>
        <v>133.36873156342185</v>
      </c>
    </row>
    <row r="12" spans="1:10" s="137" customFormat="1" ht="42" customHeight="1" x14ac:dyDescent="0.2">
      <c r="A12" s="29" t="s">
        <v>78</v>
      </c>
      <c r="B12" s="27" t="s">
        <v>124</v>
      </c>
      <c r="C12" s="30">
        <v>3000</v>
      </c>
      <c r="D12" s="120">
        <f>C12</f>
        <v>3000</v>
      </c>
      <c r="E12" s="120">
        <v>586</v>
      </c>
      <c r="F12" s="120">
        <v>2479</v>
      </c>
      <c r="G12" s="120">
        <f>F12</f>
        <v>2479</v>
      </c>
      <c r="H12" s="136">
        <f t="shared" si="0"/>
        <v>82.63333333333334</v>
      </c>
      <c r="I12" s="136">
        <f t="shared" si="1"/>
        <v>82.63333333333334</v>
      </c>
    </row>
    <row r="13" spans="1:10" s="137" customFormat="1" ht="29.25" customHeight="1" x14ac:dyDescent="0.2">
      <c r="A13" s="29" t="s">
        <v>78</v>
      </c>
      <c r="B13" s="27" t="s">
        <v>125</v>
      </c>
      <c r="C13" s="30">
        <v>13950</v>
      </c>
      <c r="D13" s="120">
        <f>C13</f>
        <v>13950</v>
      </c>
      <c r="E13" s="120">
        <v>4038</v>
      </c>
      <c r="F13" s="120">
        <v>20127</v>
      </c>
      <c r="G13" s="120">
        <f t="shared" ref="G13:G19" si="2">F13</f>
        <v>20127</v>
      </c>
      <c r="H13" s="136">
        <f t="shared" si="0"/>
        <v>144.27956989247312</v>
      </c>
      <c r="I13" s="136">
        <f t="shared" si="1"/>
        <v>144.27956989247312</v>
      </c>
    </row>
    <row r="14" spans="1:10" s="137" customFormat="1" ht="29.25" customHeight="1" x14ac:dyDescent="0.2">
      <c r="A14" s="29" t="s">
        <v>78</v>
      </c>
      <c r="B14" s="27" t="s">
        <v>126</v>
      </c>
      <c r="C14" s="30">
        <v>50</v>
      </c>
      <c r="D14" s="120"/>
      <c r="E14" s="120">
        <v>5</v>
      </c>
      <c r="F14" s="120">
        <v>241</v>
      </c>
      <c r="G14" s="120"/>
      <c r="H14" s="136">
        <f t="shared" si="0"/>
        <v>482</v>
      </c>
      <c r="I14" s="136"/>
    </row>
    <row r="15" spans="1:10" s="137" customFormat="1" ht="29.25" customHeight="1" x14ac:dyDescent="0.2">
      <c r="A15" s="26">
        <v>2</v>
      </c>
      <c r="B15" s="27" t="s">
        <v>32</v>
      </c>
      <c r="C15" s="28">
        <v>13000</v>
      </c>
      <c r="D15" s="120">
        <f>C15</f>
        <v>13000</v>
      </c>
      <c r="E15" s="120">
        <v>4338</v>
      </c>
      <c r="F15" s="120">
        <v>11710</v>
      </c>
      <c r="G15" s="120">
        <f t="shared" si="2"/>
        <v>11710</v>
      </c>
      <c r="H15" s="136">
        <f t="shared" si="0"/>
        <v>90.07692307692308</v>
      </c>
      <c r="I15" s="136">
        <f t="shared" si="1"/>
        <v>90.07692307692308</v>
      </c>
    </row>
    <row r="16" spans="1:10" s="137" customFormat="1" ht="29.25" customHeight="1" x14ac:dyDescent="0.2">
      <c r="A16" s="26">
        <v>3</v>
      </c>
      <c r="B16" s="27" t="s">
        <v>20</v>
      </c>
      <c r="C16" s="28">
        <v>15000</v>
      </c>
      <c r="D16" s="120">
        <f>C16</f>
        <v>15000</v>
      </c>
      <c r="E16" s="120">
        <v>6690</v>
      </c>
      <c r="F16" s="120">
        <v>15419</v>
      </c>
      <c r="G16" s="120">
        <f t="shared" si="2"/>
        <v>15419</v>
      </c>
      <c r="H16" s="136">
        <f t="shared" si="0"/>
        <v>102.79333333333334</v>
      </c>
      <c r="I16" s="136">
        <f t="shared" si="1"/>
        <v>102.79333333333334</v>
      </c>
    </row>
    <row r="17" spans="1:9" s="137" customFormat="1" ht="29.25" customHeight="1" x14ac:dyDescent="0.2">
      <c r="A17" s="26">
        <v>4</v>
      </c>
      <c r="B17" s="27" t="s">
        <v>39</v>
      </c>
      <c r="C17" s="28">
        <v>3000</v>
      </c>
      <c r="D17" s="120">
        <v>1400</v>
      </c>
      <c r="E17" s="120">
        <f>384+580</f>
        <v>964</v>
      </c>
      <c r="F17" s="120">
        <v>2047</v>
      </c>
      <c r="G17" s="120">
        <f>F17*0.48</f>
        <v>982.56</v>
      </c>
      <c r="H17" s="136">
        <f t="shared" si="0"/>
        <v>68.233333333333334</v>
      </c>
      <c r="I17" s="136">
        <f t="shared" si="1"/>
        <v>70.182857142857131</v>
      </c>
    </row>
    <row r="18" spans="1:9" s="137" customFormat="1" ht="29.25" customHeight="1" x14ac:dyDescent="0.2">
      <c r="A18" s="26">
        <v>5</v>
      </c>
      <c r="B18" s="27" t="s">
        <v>40</v>
      </c>
      <c r="C18" s="28">
        <v>25000</v>
      </c>
      <c r="D18" s="120">
        <v>15000</v>
      </c>
      <c r="E18" s="120">
        <v>2911</v>
      </c>
      <c r="F18" s="120">
        <v>28635</v>
      </c>
      <c r="G18" s="120">
        <f>F18*0.6</f>
        <v>17181</v>
      </c>
      <c r="H18" s="136">
        <f t="shared" si="0"/>
        <v>114.53999999999999</v>
      </c>
      <c r="I18" s="136">
        <f t="shared" si="1"/>
        <v>114.53999999999999</v>
      </c>
    </row>
    <row r="19" spans="1:9" s="137" customFormat="1" ht="29.25" customHeight="1" x14ac:dyDescent="0.2">
      <c r="A19" s="26">
        <v>6</v>
      </c>
      <c r="B19" s="27" t="s">
        <v>41</v>
      </c>
      <c r="C19" s="28">
        <v>2500</v>
      </c>
      <c r="D19" s="120">
        <f>C19</f>
        <v>2500</v>
      </c>
      <c r="E19" s="120">
        <f>413+200</f>
        <v>613</v>
      </c>
      <c r="F19" s="120">
        <v>1700</v>
      </c>
      <c r="G19" s="120">
        <f t="shared" si="2"/>
        <v>1700</v>
      </c>
      <c r="H19" s="136">
        <f t="shared" si="0"/>
        <v>68</v>
      </c>
      <c r="I19" s="136">
        <f t="shared" si="1"/>
        <v>68</v>
      </c>
    </row>
    <row r="21" spans="1:9" x14ac:dyDescent="0.2">
      <c r="C21" s="138"/>
    </row>
    <row r="24" spans="1:9" x14ac:dyDescent="0.2">
      <c r="B24" s="139"/>
    </row>
    <row r="25" spans="1:9" x14ac:dyDescent="0.2">
      <c r="B25" s="139"/>
    </row>
    <row r="26" spans="1:9" x14ac:dyDescent="0.2">
      <c r="B26" s="139"/>
    </row>
    <row r="27" spans="1:9" x14ac:dyDescent="0.2">
      <c r="B27" s="139"/>
    </row>
    <row r="28" spans="1:9" x14ac:dyDescent="0.2">
      <c r="B28" s="139"/>
    </row>
    <row r="29" spans="1:9" x14ac:dyDescent="0.2">
      <c r="B29" s="139"/>
    </row>
    <row r="30" spans="1:9" x14ac:dyDescent="0.2">
      <c r="B30" s="139"/>
    </row>
  </sheetData>
  <mergeCells count="10">
    <mergeCell ref="A10:B10"/>
    <mergeCell ref="A1:I1"/>
    <mergeCell ref="A2:I2"/>
    <mergeCell ref="A3:I3"/>
    <mergeCell ref="D5:I5"/>
    <mergeCell ref="A7:A8"/>
    <mergeCell ref="B7:B8"/>
    <mergeCell ref="C7:D7"/>
    <mergeCell ref="H7:I7"/>
    <mergeCell ref="F7:G7"/>
  </mergeCells>
  <printOptions horizontalCentered="1"/>
  <pageMargins left="0.3" right="0.3" top="0.5" bottom="0.5" header="0.31496062992126" footer="0.31496062992126"/>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354"/>
  <sheetViews>
    <sheetView tabSelected="1" workbookViewId="0">
      <selection activeCell="I3" sqref="I3"/>
    </sheetView>
  </sheetViews>
  <sheetFormatPr defaultColWidth="9.140625" defaultRowHeight="14.25" x14ac:dyDescent="0.2"/>
  <cols>
    <col min="1" max="1" width="6.28515625" style="68" customWidth="1"/>
    <col min="2" max="2" width="36.42578125" style="68" customWidth="1"/>
    <col min="3" max="3" width="9.85546875" style="68" customWidth="1"/>
    <col min="4" max="4" width="9.7109375" style="70" customWidth="1"/>
    <col min="5" max="5" width="11.42578125" style="70" customWidth="1"/>
    <col min="6" max="6" width="11.28515625" style="68" customWidth="1"/>
    <col min="7" max="7" width="10.28515625" style="68" customWidth="1"/>
    <col min="8" max="8" width="9.42578125" style="68" customWidth="1"/>
    <col min="9" max="9" width="16.7109375" style="68" customWidth="1"/>
    <col min="10" max="10" width="9.140625" style="68"/>
    <col min="11" max="11" width="12" style="68" bestFit="1" customWidth="1"/>
    <col min="12" max="241" width="9.140625" style="68"/>
    <col min="242" max="242" width="6.85546875" style="68" customWidth="1"/>
    <col min="243" max="243" width="59.7109375" style="68" customWidth="1"/>
    <col min="244" max="244" width="10.7109375" style="68" customWidth="1"/>
    <col min="245" max="245" width="12.5703125" style="68" customWidth="1"/>
    <col min="246" max="246" width="16.5703125" style="68" customWidth="1"/>
    <col min="247" max="247" width="9.140625" style="68"/>
    <col min="248" max="248" width="10.28515625" style="68" bestFit="1" customWidth="1"/>
    <col min="249" max="497" width="9.140625" style="68"/>
    <col min="498" max="498" width="6.85546875" style="68" customWidth="1"/>
    <col min="499" max="499" width="59.7109375" style="68" customWidth="1"/>
    <col min="500" max="500" width="10.7109375" style="68" customWidth="1"/>
    <col min="501" max="501" width="12.5703125" style="68" customWidth="1"/>
    <col min="502" max="502" width="16.5703125" style="68" customWidth="1"/>
    <col min="503" max="503" width="9.140625" style="68"/>
    <col min="504" max="504" width="10.28515625" style="68" bestFit="1" customWidth="1"/>
    <col min="505" max="753" width="9.140625" style="68"/>
    <col min="754" max="754" width="6.85546875" style="68" customWidth="1"/>
    <col min="755" max="755" width="59.7109375" style="68" customWidth="1"/>
    <col min="756" max="756" width="10.7109375" style="68" customWidth="1"/>
    <col min="757" max="757" width="12.5703125" style="68" customWidth="1"/>
    <col min="758" max="758" width="16.5703125" style="68" customWidth="1"/>
    <col min="759" max="759" width="9.140625" style="68"/>
    <col min="760" max="760" width="10.28515625" style="68" bestFit="1" customWidth="1"/>
    <col min="761" max="1009" width="9.140625" style="68"/>
    <col min="1010" max="1010" width="6.85546875" style="68" customWidth="1"/>
    <col min="1011" max="1011" width="59.7109375" style="68" customWidth="1"/>
    <col min="1012" max="1012" width="10.7109375" style="68" customWidth="1"/>
    <col min="1013" max="1013" width="12.5703125" style="68" customWidth="1"/>
    <col min="1014" max="1014" width="16.5703125" style="68" customWidth="1"/>
    <col min="1015" max="1015" width="9.140625" style="68"/>
    <col min="1016" max="1016" width="10.28515625" style="68" bestFit="1" customWidth="1"/>
    <col min="1017" max="1265" width="9.140625" style="68"/>
    <col min="1266" max="1266" width="6.85546875" style="68" customWidth="1"/>
    <col min="1267" max="1267" width="59.7109375" style="68" customWidth="1"/>
    <col min="1268" max="1268" width="10.7109375" style="68" customWidth="1"/>
    <col min="1269" max="1269" width="12.5703125" style="68" customWidth="1"/>
    <col min="1270" max="1270" width="16.5703125" style="68" customWidth="1"/>
    <col min="1271" max="1271" width="9.140625" style="68"/>
    <col min="1272" max="1272" width="10.28515625" style="68" bestFit="1" customWidth="1"/>
    <col min="1273" max="1521" width="9.140625" style="68"/>
    <col min="1522" max="1522" width="6.85546875" style="68" customWidth="1"/>
    <col min="1523" max="1523" width="59.7109375" style="68" customWidth="1"/>
    <col min="1524" max="1524" width="10.7109375" style="68" customWidth="1"/>
    <col min="1525" max="1525" width="12.5703125" style="68" customWidth="1"/>
    <col min="1526" max="1526" width="16.5703125" style="68" customWidth="1"/>
    <col min="1527" max="1527" width="9.140625" style="68"/>
    <col min="1528" max="1528" width="10.28515625" style="68" bestFit="1" customWidth="1"/>
    <col min="1529" max="1777" width="9.140625" style="68"/>
    <col min="1778" max="1778" width="6.85546875" style="68" customWidth="1"/>
    <col min="1779" max="1779" width="59.7109375" style="68" customWidth="1"/>
    <col min="1780" max="1780" width="10.7109375" style="68" customWidth="1"/>
    <col min="1781" max="1781" width="12.5703125" style="68" customWidth="1"/>
    <col min="1782" max="1782" width="16.5703125" style="68" customWidth="1"/>
    <col min="1783" max="1783" width="9.140625" style="68"/>
    <col min="1784" max="1784" width="10.28515625" style="68" bestFit="1" customWidth="1"/>
    <col min="1785" max="2033" width="9.140625" style="68"/>
    <col min="2034" max="2034" width="6.85546875" style="68" customWidth="1"/>
    <col min="2035" max="2035" width="59.7109375" style="68" customWidth="1"/>
    <col min="2036" max="2036" width="10.7109375" style="68" customWidth="1"/>
    <col min="2037" max="2037" width="12.5703125" style="68" customWidth="1"/>
    <col min="2038" max="2038" width="16.5703125" style="68" customWidth="1"/>
    <col min="2039" max="2039" width="9.140625" style="68"/>
    <col min="2040" max="2040" width="10.28515625" style="68" bestFit="1" customWidth="1"/>
    <col min="2041" max="2289" width="9.140625" style="68"/>
    <col min="2290" max="2290" width="6.85546875" style="68" customWidth="1"/>
    <col min="2291" max="2291" width="59.7109375" style="68" customWidth="1"/>
    <col min="2292" max="2292" width="10.7109375" style="68" customWidth="1"/>
    <col min="2293" max="2293" width="12.5703125" style="68" customWidth="1"/>
    <col min="2294" max="2294" width="16.5703125" style="68" customWidth="1"/>
    <col min="2295" max="2295" width="9.140625" style="68"/>
    <col min="2296" max="2296" width="10.28515625" style="68" bestFit="1" customWidth="1"/>
    <col min="2297" max="2545" width="9.140625" style="68"/>
    <col min="2546" max="2546" width="6.85546875" style="68" customWidth="1"/>
    <col min="2547" max="2547" width="59.7109375" style="68" customWidth="1"/>
    <col min="2548" max="2548" width="10.7109375" style="68" customWidth="1"/>
    <col min="2549" max="2549" width="12.5703125" style="68" customWidth="1"/>
    <col min="2550" max="2550" width="16.5703125" style="68" customWidth="1"/>
    <col min="2551" max="2551" width="9.140625" style="68"/>
    <col min="2552" max="2552" width="10.28515625" style="68" bestFit="1" customWidth="1"/>
    <col min="2553" max="2801" width="9.140625" style="68"/>
    <col min="2802" max="2802" width="6.85546875" style="68" customWidth="1"/>
    <col min="2803" max="2803" width="59.7109375" style="68" customWidth="1"/>
    <col min="2804" max="2804" width="10.7109375" style="68" customWidth="1"/>
    <col min="2805" max="2805" width="12.5703125" style="68" customWidth="1"/>
    <col min="2806" max="2806" width="16.5703125" style="68" customWidth="1"/>
    <col min="2807" max="2807" width="9.140625" style="68"/>
    <col min="2808" max="2808" width="10.28515625" style="68" bestFit="1" customWidth="1"/>
    <col min="2809" max="3057" width="9.140625" style="68"/>
    <col min="3058" max="3058" width="6.85546875" style="68" customWidth="1"/>
    <col min="3059" max="3059" width="59.7109375" style="68" customWidth="1"/>
    <col min="3060" max="3060" width="10.7109375" style="68" customWidth="1"/>
    <col min="3061" max="3061" width="12.5703125" style="68" customWidth="1"/>
    <col min="3062" max="3062" width="16.5703125" style="68" customWidth="1"/>
    <col min="3063" max="3063" width="9.140625" style="68"/>
    <col min="3064" max="3064" width="10.28515625" style="68" bestFit="1" customWidth="1"/>
    <col min="3065" max="3313" width="9.140625" style="68"/>
    <col min="3314" max="3314" width="6.85546875" style="68" customWidth="1"/>
    <col min="3315" max="3315" width="59.7109375" style="68" customWidth="1"/>
    <col min="3316" max="3316" width="10.7109375" style="68" customWidth="1"/>
    <col min="3317" max="3317" width="12.5703125" style="68" customWidth="1"/>
    <col min="3318" max="3318" width="16.5703125" style="68" customWidth="1"/>
    <col min="3319" max="3319" width="9.140625" style="68"/>
    <col min="3320" max="3320" width="10.28515625" style="68" bestFit="1" customWidth="1"/>
    <col min="3321" max="3569" width="9.140625" style="68"/>
    <col min="3570" max="3570" width="6.85546875" style="68" customWidth="1"/>
    <col min="3571" max="3571" width="59.7109375" style="68" customWidth="1"/>
    <col min="3572" max="3572" width="10.7109375" style="68" customWidth="1"/>
    <col min="3573" max="3573" width="12.5703125" style="68" customWidth="1"/>
    <col min="3574" max="3574" width="16.5703125" style="68" customWidth="1"/>
    <col min="3575" max="3575" width="9.140625" style="68"/>
    <col min="3576" max="3576" width="10.28515625" style="68" bestFit="1" customWidth="1"/>
    <col min="3577" max="3825" width="9.140625" style="68"/>
    <col min="3826" max="3826" width="6.85546875" style="68" customWidth="1"/>
    <col min="3827" max="3827" width="59.7109375" style="68" customWidth="1"/>
    <col min="3828" max="3828" width="10.7109375" style="68" customWidth="1"/>
    <col min="3829" max="3829" width="12.5703125" style="68" customWidth="1"/>
    <col min="3830" max="3830" width="16.5703125" style="68" customWidth="1"/>
    <col min="3831" max="3831" width="9.140625" style="68"/>
    <col min="3832" max="3832" width="10.28515625" style="68" bestFit="1" customWidth="1"/>
    <col min="3833" max="4081" width="9.140625" style="68"/>
    <col min="4082" max="4082" width="6.85546875" style="68" customWidth="1"/>
    <col min="4083" max="4083" width="59.7109375" style="68" customWidth="1"/>
    <col min="4084" max="4084" width="10.7109375" style="68" customWidth="1"/>
    <col min="4085" max="4085" width="12.5703125" style="68" customWidth="1"/>
    <col min="4086" max="4086" width="16.5703125" style="68" customWidth="1"/>
    <col min="4087" max="4087" width="9.140625" style="68"/>
    <col min="4088" max="4088" width="10.28515625" style="68" bestFit="1" customWidth="1"/>
    <col min="4089" max="4337" width="9.140625" style="68"/>
    <col min="4338" max="4338" width="6.85546875" style="68" customWidth="1"/>
    <col min="4339" max="4339" width="59.7109375" style="68" customWidth="1"/>
    <col min="4340" max="4340" width="10.7109375" style="68" customWidth="1"/>
    <col min="4341" max="4341" width="12.5703125" style="68" customWidth="1"/>
    <col min="4342" max="4342" width="16.5703125" style="68" customWidth="1"/>
    <col min="4343" max="4343" width="9.140625" style="68"/>
    <col min="4344" max="4344" width="10.28515625" style="68" bestFit="1" customWidth="1"/>
    <col min="4345" max="4593" width="9.140625" style="68"/>
    <col min="4594" max="4594" width="6.85546875" style="68" customWidth="1"/>
    <col min="4595" max="4595" width="59.7109375" style="68" customWidth="1"/>
    <col min="4596" max="4596" width="10.7109375" style="68" customWidth="1"/>
    <col min="4597" max="4597" width="12.5703125" style="68" customWidth="1"/>
    <col min="4598" max="4598" width="16.5703125" style="68" customWidth="1"/>
    <col min="4599" max="4599" width="9.140625" style="68"/>
    <col min="4600" max="4600" width="10.28515625" style="68" bestFit="1" customWidth="1"/>
    <col min="4601" max="4849" width="9.140625" style="68"/>
    <col min="4850" max="4850" width="6.85546875" style="68" customWidth="1"/>
    <col min="4851" max="4851" width="59.7109375" style="68" customWidth="1"/>
    <col min="4852" max="4852" width="10.7109375" style="68" customWidth="1"/>
    <col min="4853" max="4853" width="12.5703125" style="68" customWidth="1"/>
    <col min="4854" max="4854" width="16.5703125" style="68" customWidth="1"/>
    <col min="4855" max="4855" width="9.140625" style="68"/>
    <col min="4856" max="4856" width="10.28515625" style="68" bestFit="1" customWidth="1"/>
    <col min="4857" max="5105" width="9.140625" style="68"/>
    <col min="5106" max="5106" width="6.85546875" style="68" customWidth="1"/>
    <col min="5107" max="5107" width="59.7109375" style="68" customWidth="1"/>
    <col min="5108" max="5108" width="10.7109375" style="68" customWidth="1"/>
    <col min="5109" max="5109" width="12.5703125" style="68" customWidth="1"/>
    <col min="5110" max="5110" width="16.5703125" style="68" customWidth="1"/>
    <col min="5111" max="5111" width="9.140625" style="68"/>
    <col min="5112" max="5112" width="10.28515625" style="68" bestFit="1" customWidth="1"/>
    <col min="5113" max="5361" width="9.140625" style="68"/>
    <col min="5362" max="5362" width="6.85546875" style="68" customWidth="1"/>
    <col min="5363" max="5363" width="59.7109375" style="68" customWidth="1"/>
    <col min="5364" max="5364" width="10.7109375" style="68" customWidth="1"/>
    <col min="5365" max="5365" width="12.5703125" style="68" customWidth="1"/>
    <col min="5366" max="5366" width="16.5703125" style="68" customWidth="1"/>
    <col min="5367" max="5367" width="9.140625" style="68"/>
    <col min="5368" max="5368" width="10.28515625" style="68" bestFit="1" customWidth="1"/>
    <col min="5369" max="5617" width="9.140625" style="68"/>
    <col min="5618" max="5618" width="6.85546875" style="68" customWidth="1"/>
    <col min="5619" max="5619" width="59.7109375" style="68" customWidth="1"/>
    <col min="5620" max="5620" width="10.7109375" style="68" customWidth="1"/>
    <col min="5621" max="5621" width="12.5703125" style="68" customWidth="1"/>
    <col min="5622" max="5622" width="16.5703125" style="68" customWidth="1"/>
    <col min="5623" max="5623" width="9.140625" style="68"/>
    <col min="5624" max="5624" width="10.28515625" style="68" bestFit="1" customWidth="1"/>
    <col min="5625" max="5873" width="9.140625" style="68"/>
    <col min="5874" max="5874" width="6.85546875" style="68" customWidth="1"/>
    <col min="5875" max="5875" width="59.7109375" style="68" customWidth="1"/>
    <col min="5876" max="5876" width="10.7109375" style="68" customWidth="1"/>
    <col min="5877" max="5877" width="12.5703125" style="68" customWidth="1"/>
    <col min="5878" max="5878" width="16.5703125" style="68" customWidth="1"/>
    <col min="5879" max="5879" width="9.140625" style="68"/>
    <col min="5880" max="5880" width="10.28515625" style="68" bestFit="1" customWidth="1"/>
    <col min="5881" max="6129" width="9.140625" style="68"/>
    <col min="6130" max="6130" width="6.85546875" style="68" customWidth="1"/>
    <col min="6131" max="6131" width="59.7109375" style="68" customWidth="1"/>
    <col min="6132" max="6132" width="10.7109375" style="68" customWidth="1"/>
    <col min="6133" max="6133" width="12.5703125" style="68" customWidth="1"/>
    <col min="6134" max="6134" width="16.5703125" style="68" customWidth="1"/>
    <col min="6135" max="6135" width="9.140625" style="68"/>
    <col min="6136" max="6136" width="10.28515625" style="68" bestFit="1" customWidth="1"/>
    <col min="6137" max="6385" width="9.140625" style="68"/>
    <col min="6386" max="6386" width="6.85546875" style="68" customWidth="1"/>
    <col min="6387" max="6387" width="59.7109375" style="68" customWidth="1"/>
    <col min="6388" max="6388" width="10.7109375" style="68" customWidth="1"/>
    <col min="6389" max="6389" width="12.5703125" style="68" customWidth="1"/>
    <col min="6390" max="6390" width="16.5703125" style="68" customWidth="1"/>
    <col min="6391" max="6391" width="9.140625" style="68"/>
    <col min="6392" max="6392" width="10.28515625" style="68" bestFit="1" customWidth="1"/>
    <col min="6393" max="6641" width="9.140625" style="68"/>
    <col min="6642" max="6642" width="6.85546875" style="68" customWidth="1"/>
    <col min="6643" max="6643" width="59.7109375" style="68" customWidth="1"/>
    <col min="6644" max="6644" width="10.7109375" style="68" customWidth="1"/>
    <col min="6645" max="6645" width="12.5703125" style="68" customWidth="1"/>
    <col min="6646" max="6646" width="16.5703125" style="68" customWidth="1"/>
    <col min="6647" max="6647" width="9.140625" style="68"/>
    <col min="6648" max="6648" width="10.28515625" style="68" bestFit="1" customWidth="1"/>
    <col min="6649" max="6897" width="9.140625" style="68"/>
    <col min="6898" max="6898" width="6.85546875" style="68" customWidth="1"/>
    <col min="6899" max="6899" width="59.7109375" style="68" customWidth="1"/>
    <col min="6900" max="6900" width="10.7109375" style="68" customWidth="1"/>
    <col min="6901" max="6901" width="12.5703125" style="68" customWidth="1"/>
    <col min="6902" max="6902" width="16.5703125" style="68" customWidth="1"/>
    <col min="6903" max="6903" width="9.140625" style="68"/>
    <col min="6904" max="6904" width="10.28515625" style="68" bestFit="1" customWidth="1"/>
    <col min="6905" max="7153" width="9.140625" style="68"/>
    <col min="7154" max="7154" width="6.85546875" style="68" customWidth="1"/>
    <col min="7155" max="7155" width="59.7109375" style="68" customWidth="1"/>
    <col min="7156" max="7156" width="10.7109375" style="68" customWidth="1"/>
    <col min="7157" max="7157" width="12.5703125" style="68" customWidth="1"/>
    <col min="7158" max="7158" width="16.5703125" style="68" customWidth="1"/>
    <col min="7159" max="7159" width="9.140625" style="68"/>
    <col min="7160" max="7160" width="10.28515625" style="68" bestFit="1" customWidth="1"/>
    <col min="7161" max="7409" width="9.140625" style="68"/>
    <col min="7410" max="7410" width="6.85546875" style="68" customWidth="1"/>
    <col min="7411" max="7411" width="59.7109375" style="68" customWidth="1"/>
    <col min="7412" max="7412" width="10.7109375" style="68" customWidth="1"/>
    <col min="7413" max="7413" width="12.5703125" style="68" customWidth="1"/>
    <col min="7414" max="7414" width="16.5703125" style="68" customWidth="1"/>
    <col min="7415" max="7415" width="9.140625" style="68"/>
    <col min="7416" max="7416" width="10.28515625" style="68" bestFit="1" customWidth="1"/>
    <col min="7417" max="7665" width="9.140625" style="68"/>
    <col min="7666" max="7666" width="6.85546875" style="68" customWidth="1"/>
    <col min="7667" max="7667" width="59.7109375" style="68" customWidth="1"/>
    <col min="7668" max="7668" width="10.7109375" style="68" customWidth="1"/>
    <col min="7669" max="7669" width="12.5703125" style="68" customWidth="1"/>
    <col min="7670" max="7670" width="16.5703125" style="68" customWidth="1"/>
    <col min="7671" max="7671" width="9.140625" style="68"/>
    <col min="7672" max="7672" width="10.28515625" style="68" bestFit="1" customWidth="1"/>
    <col min="7673" max="7921" width="9.140625" style="68"/>
    <col min="7922" max="7922" width="6.85546875" style="68" customWidth="1"/>
    <col min="7923" max="7923" width="59.7109375" style="68" customWidth="1"/>
    <col min="7924" max="7924" width="10.7109375" style="68" customWidth="1"/>
    <col min="7925" max="7925" width="12.5703125" style="68" customWidth="1"/>
    <col min="7926" max="7926" width="16.5703125" style="68" customWidth="1"/>
    <col min="7927" max="7927" width="9.140625" style="68"/>
    <col min="7928" max="7928" width="10.28515625" style="68" bestFit="1" customWidth="1"/>
    <col min="7929" max="8177" width="9.140625" style="68"/>
    <col min="8178" max="8178" width="6.85546875" style="68" customWidth="1"/>
    <col min="8179" max="8179" width="59.7109375" style="68" customWidth="1"/>
    <col min="8180" max="8180" width="10.7109375" style="68" customWidth="1"/>
    <col min="8181" max="8181" width="12.5703125" style="68" customWidth="1"/>
    <col min="8182" max="8182" width="16.5703125" style="68" customWidth="1"/>
    <col min="8183" max="8183" width="9.140625" style="68"/>
    <col min="8184" max="8184" width="10.28515625" style="68" bestFit="1" customWidth="1"/>
    <col min="8185" max="8433" width="9.140625" style="68"/>
    <col min="8434" max="8434" width="6.85546875" style="68" customWidth="1"/>
    <col min="8435" max="8435" width="59.7109375" style="68" customWidth="1"/>
    <col min="8436" max="8436" width="10.7109375" style="68" customWidth="1"/>
    <col min="8437" max="8437" width="12.5703125" style="68" customWidth="1"/>
    <col min="8438" max="8438" width="16.5703125" style="68" customWidth="1"/>
    <col min="8439" max="8439" width="9.140625" style="68"/>
    <col min="8440" max="8440" width="10.28515625" style="68" bestFit="1" customWidth="1"/>
    <col min="8441" max="8689" width="9.140625" style="68"/>
    <col min="8690" max="8690" width="6.85546875" style="68" customWidth="1"/>
    <col min="8691" max="8691" width="59.7109375" style="68" customWidth="1"/>
    <col min="8692" max="8692" width="10.7109375" style="68" customWidth="1"/>
    <col min="8693" max="8693" width="12.5703125" style="68" customWidth="1"/>
    <col min="8694" max="8694" width="16.5703125" style="68" customWidth="1"/>
    <col min="8695" max="8695" width="9.140625" style="68"/>
    <col min="8696" max="8696" width="10.28515625" style="68" bestFit="1" customWidth="1"/>
    <col min="8697" max="8945" width="9.140625" style="68"/>
    <col min="8946" max="8946" width="6.85546875" style="68" customWidth="1"/>
    <col min="8947" max="8947" width="59.7109375" style="68" customWidth="1"/>
    <col min="8948" max="8948" width="10.7109375" style="68" customWidth="1"/>
    <col min="8949" max="8949" width="12.5703125" style="68" customWidth="1"/>
    <col min="8950" max="8950" width="16.5703125" style="68" customWidth="1"/>
    <col min="8951" max="8951" width="9.140625" style="68"/>
    <col min="8952" max="8952" width="10.28515625" style="68" bestFit="1" customWidth="1"/>
    <col min="8953" max="9201" width="9.140625" style="68"/>
    <col min="9202" max="9202" width="6.85546875" style="68" customWidth="1"/>
    <col min="9203" max="9203" width="59.7109375" style="68" customWidth="1"/>
    <col min="9204" max="9204" width="10.7109375" style="68" customWidth="1"/>
    <col min="9205" max="9205" width="12.5703125" style="68" customWidth="1"/>
    <col min="9206" max="9206" width="16.5703125" style="68" customWidth="1"/>
    <col min="9207" max="9207" width="9.140625" style="68"/>
    <col min="9208" max="9208" width="10.28515625" style="68" bestFit="1" customWidth="1"/>
    <col min="9209" max="9457" width="9.140625" style="68"/>
    <col min="9458" max="9458" width="6.85546875" style="68" customWidth="1"/>
    <col min="9459" max="9459" width="59.7109375" style="68" customWidth="1"/>
    <col min="9460" max="9460" width="10.7109375" style="68" customWidth="1"/>
    <col min="9461" max="9461" width="12.5703125" style="68" customWidth="1"/>
    <col min="9462" max="9462" width="16.5703125" style="68" customWidth="1"/>
    <col min="9463" max="9463" width="9.140625" style="68"/>
    <col min="9464" max="9464" width="10.28515625" style="68" bestFit="1" customWidth="1"/>
    <col min="9465" max="9713" width="9.140625" style="68"/>
    <col min="9714" max="9714" width="6.85546875" style="68" customWidth="1"/>
    <col min="9715" max="9715" width="59.7109375" style="68" customWidth="1"/>
    <col min="9716" max="9716" width="10.7109375" style="68" customWidth="1"/>
    <col min="9717" max="9717" width="12.5703125" style="68" customWidth="1"/>
    <col min="9718" max="9718" width="16.5703125" style="68" customWidth="1"/>
    <col min="9719" max="9719" width="9.140625" style="68"/>
    <col min="9720" max="9720" width="10.28515625" style="68" bestFit="1" customWidth="1"/>
    <col min="9721" max="9969" width="9.140625" style="68"/>
    <col min="9970" max="9970" width="6.85546875" style="68" customWidth="1"/>
    <col min="9971" max="9971" width="59.7109375" style="68" customWidth="1"/>
    <col min="9972" max="9972" width="10.7109375" style="68" customWidth="1"/>
    <col min="9973" max="9973" width="12.5703125" style="68" customWidth="1"/>
    <col min="9974" max="9974" width="16.5703125" style="68" customWidth="1"/>
    <col min="9975" max="9975" width="9.140625" style="68"/>
    <col min="9976" max="9976" width="10.28515625" style="68" bestFit="1" customWidth="1"/>
    <col min="9977" max="10225" width="9.140625" style="68"/>
    <col min="10226" max="10226" width="6.85546875" style="68" customWidth="1"/>
    <col min="10227" max="10227" width="59.7109375" style="68" customWidth="1"/>
    <col min="10228" max="10228" width="10.7109375" style="68" customWidth="1"/>
    <col min="10229" max="10229" width="12.5703125" style="68" customWidth="1"/>
    <col min="10230" max="10230" width="16.5703125" style="68" customWidth="1"/>
    <col min="10231" max="10231" width="9.140625" style="68"/>
    <col min="10232" max="10232" width="10.28515625" style="68" bestFit="1" customWidth="1"/>
    <col min="10233" max="10481" width="9.140625" style="68"/>
    <col min="10482" max="10482" width="6.85546875" style="68" customWidth="1"/>
    <col min="10483" max="10483" width="59.7109375" style="68" customWidth="1"/>
    <col min="10484" max="10484" width="10.7109375" style="68" customWidth="1"/>
    <col min="10485" max="10485" width="12.5703125" style="68" customWidth="1"/>
    <col min="10486" max="10486" width="16.5703125" style="68" customWidth="1"/>
    <col min="10487" max="10487" width="9.140625" style="68"/>
    <col min="10488" max="10488" width="10.28515625" style="68" bestFit="1" customWidth="1"/>
    <col min="10489" max="10737" width="9.140625" style="68"/>
    <col min="10738" max="10738" width="6.85546875" style="68" customWidth="1"/>
    <col min="10739" max="10739" width="59.7109375" style="68" customWidth="1"/>
    <col min="10740" max="10740" width="10.7109375" style="68" customWidth="1"/>
    <col min="10741" max="10741" width="12.5703125" style="68" customWidth="1"/>
    <col min="10742" max="10742" width="16.5703125" style="68" customWidth="1"/>
    <col min="10743" max="10743" width="9.140625" style="68"/>
    <col min="10744" max="10744" width="10.28515625" style="68" bestFit="1" customWidth="1"/>
    <col min="10745" max="10993" width="9.140625" style="68"/>
    <col min="10994" max="10994" width="6.85546875" style="68" customWidth="1"/>
    <col min="10995" max="10995" width="59.7109375" style="68" customWidth="1"/>
    <col min="10996" max="10996" width="10.7109375" style="68" customWidth="1"/>
    <col min="10997" max="10997" width="12.5703125" style="68" customWidth="1"/>
    <col min="10998" max="10998" width="16.5703125" style="68" customWidth="1"/>
    <col min="10999" max="10999" width="9.140625" style="68"/>
    <col min="11000" max="11000" width="10.28515625" style="68" bestFit="1" customWidth="1"/>
    <col min="11001" max="11249" width="9.140625" style="68"/>
    <col min="11250" max="11250" width="6.85546875" style="68" customWidth="1"/>
    <col min="11251" max="11251" width="59.7109375" style="68" customWidth="1"/>
    <col min="11252" max="11252" width="10.7109375" style="68" customWidth="1"/>
    <col min="11253" max="11253" width="12.5703125" style="68" customWidth="1"/>
    <col min="11254" max="11254" width="16.5703125" style="68" customWidth="1"/>
    <col min="11255" max="11255" width="9.140625" style="68"/>
    <col min="11256" max="11256" width="10.28515625" style="68" bestFit="1" customWidth="1"/>
    <col min="11257" max="11505" width="9.140625" style="68"/>
    <col min="11506" max="11506" width="6.85546875" style="68" customWidth="1"/>
    <col min="11507" max="11507" width="59.7109375" style="68" customWidth="1"/>
    <col min="11508" max="11508" width="10.7109375" style="68" customWidth="1"/>
    <col min="11509" max="11509" width="12.5703125" style="68" customWidth="1"/>
    <col min="11510" max="11510" width="16.5703125" style="68" customWidth="1"/>
    <col min="11511" max="11511" width="9.140625" style="68"/>
    <col min="11512" max="11512" width="10.28515625" style="68" bestFit="1" customWidth="1"/>
    <col min="11513" max="11761" width="9.140625" style="68"/>
    <col min="11762" max="11762" width="6.85546875" style="68" customWidth="1"/>
    <col min="11763" max="11763" width="59.7109375" style="68" customWidth="1"/>
    <col min="11764" max="11764" width="10.7109375" style="68" customWidth="1"/>
    <col min="11765" max="11765" width="12.5703125" style="68" customWidth="1"/>
    <col min="11766" max="11766" width="16.5703125" style="68" customWidth="1"/>
    <col min="11767" max="11767" width="9.140625" style="68"/>
    <col min="11768" max="11768" width="10.28515625" style="68" bestFit="1" customWidth="1"/>
    <col min="11769" max="12017" width="9.140625" style="68"/>
    <col min="12018" max="12018" width="6.85546875" style="68" customWidth="1"/>
    <col min="12019" max="12019" width="59.7109375" style="68" customWidth="1"/>
    <col min="12020" max="12020" width="10.7109375" style="68" customWidth="1"/>
    <col min="12021" max="12021" width="12.5703125" style="68" customWidth="1"/>
    <col min="12022" max="12022" width="16.5703125" style="68" customWidth="1"/>
    <col min="12023" max="12023" width="9.140625" style="68"/>
    <col min="12024" max="12024" width="10.28515625" style="68" bestFit="1" customWidth="1"/>
    <col min="12025" max="12273" width="9.140625" style="68"/>
    <col min="12274" max="12274" width="6.85546875" style="68" customWidth="1"/>
    <col min="12275" max="12275" width="59.7109375" style="68" customWidth="1"/>
    <col min="12276" max="12276" width="10.7109375" style="68" customWidth="1"/>
    <col min="12277" max="12277" width="12.5703125" style="68" customWidth="1"/>
    <col min="12278" max="12278" width="16.5703125" style="68" customWidth="1"/>
    <col min="12279" max="12279" width="9.140625" style="68"/>
    <col min="12280" max="12280" width="10.28515625" style="68" bestFit="1" customWidth="1"/>
    <col min="12281" max="12529" width="9.140625" style="68"/>
    <col min="12530" max="12530" width="6.85546875" style="68" customWidth="1"/>
    <col min="12531" max="12531" width="59.7109375" style="68" customWidth="1"/>
    <col min="12532" max="12532" width="10.7109375" style="68" customWidth="1"/>
    <col min="12533" max="12533" width="12.5703125" style="68" customWidth="1"/>
    <col min="12534" max="12534" width="16.5703125" style="68" customWidth="1"/>
    <col min="12535" max="12535" width="9.140625" style="68"/>
    <col min="12536" max="12536" width="10.28515625" style="68" bestFit="1" customWidth="1"/>
    <col min="12537" max="12785" width="9.140625" style="68"/>
    <col min="12786" max="12786" width="6.85546875" style="68" customWidth="1"/>
    <col min="12787" max="12787" width="59.7109375" style="68" customWidth="1"/>
    <col min="12788" max="12788" width="10.7109375" style="68" customWidth="1"/>
    <col min="12789" max="12789" width="12.5703125" style="68" customWidth="1"/>
    <col min="12790" max="12790" width="16.5703125" style="68" customWidth="1"/>
    <col min="12791" max="12791" width="9.140625" style="68"/>
    <col min="12792" max="12792" width="10.28515625" style="68" bestFit="1" customWidth="1"/>
    <col min="12793" max="13041" width="9.140625" style="68"/>
    <col min="13042" max="13042" width="6.85546875" style="68" customWidth="1"/>
    <col min="13043" max="13043" width="59.7109375" style="68" customWidth="1"/>
    <col min="13044" max="13044" width="10.7109375" style="68" customWidth="1"/>
    <col min="13045" max="13045" width="12.5703125" style="68" customWidth="1"/>
    <col min="13046" max="13046" width="16.5703125" style="68" customWidth="1"/>
    <col min="13047" max="13047" width="9.140625" style="68"/>
    <col min="13048" max="13048" width="10.28515625" style="68" bestFit="1" customWidth="1"/>
    <col min="13049" max="13297" width="9.140625" style="68"/>
    <col min="13298" max="13298" width="6.85546875" style="68" customWidth="1"/>
    <col min="13299" max="13299" width="59.7109375" style="68" customWidth="1"/>
    <col min="13300" max="13300" width="10.7109375" style="68" customWidth="1"/>
    <col min="13301" max="13301" width="12.5703125" style="68" customWidth="1"/>
    <col min="13302" max="13302" width="16.5703125" style="68" customWidth="1"/>
    <col min="13303" max="13303" width="9.140625" style="68"/>
    <col min="13304" max="13304" width="10.28515625" style="68" bestFit="1" customWidth="1"/>
    <col min="13305" max="13553" width="9.140625" style="68"/>
    <col min="13554" max="13554" width="6.85546875" style="68" customWidth="1"/>
    <col min="13555" max="13555" width="59.7109375" style="68" customWidth="1"/>
    <col min="13556" max="13556" width="10.7109375" style="68" customWidth="1"/>
    <col min="13557" max="13557" width="12.5703125" style="68" customWidth="1"/>
    <col min="13558" max="13558" width="16.5703125" style="68" customWidth="1"/>
    <col min="13559" max="13559" width="9.140625" style="68"/>
    <col min="13560" max="13560" width="10.28515625" style="68" bestFit="1" customWidth="1"/>
    <col min="13561" max="13809" width="9.140625" style="68"/>
    <col min="13810" max="13810" width="6.85546875" style="68" customWidth="1"/>
    <col min="13811" max="13811" width="59.7109375" style="68" customWidth="1"/>
    <col min="13812" max="13812" width="10.7109375" style="68" customWidth="1"/>
    <col min="13813" max="13813" width="12.5703125" style="68" customWidth="1"/>
    <col min="13814" max="13814" width="16.5703125" style="68" customWidth="1"/>
    <col min="13815" max="13815" width="9.140625" style="68"/>
    <col min="13816" max="13816" width="10.28515625" style="68" bestFit="1" customWidth="1"/>
    <col min="13817" max="14065" width="9.140625" style="68"/>
    <col min="14066" max="14066" width="6.85546875" style="68" customWidth="1"/>
    <col min="14067" max="14067" width="59.7109375" style="68" customWidth="1"/>
    <col min="14068" max="14068" width="10.7109375" style="68" customWidth="1"/>
    <col min="14069" max="14069" width="12.5703125" style="68" customWidth="1"/>
    <col min="14070" max="14070" width="16.5703125" style="68" customWidth="1"/>
    <col min="14071" max="14071" width="9.140625" style="68"/>
    <col min="14072" max="14072" width="10.28515625" style="68" bestFit="1" customWidth="1"/>
    <col min="14073" max="14321" width="9.140625" style="68"/>
    <col min="14322" max="14322" width="6.85546875" style="68" customWidth="1"/>
    <col min="14323" max="14323" width="59.7109375" style="68" customWidth="1"/>
    <col min="14324" max="14324" width="10.7109375" style="68" customWidth="1"/>
    <col min="14325" max="14325" width="12.5703125" style="68" customWidth="1"/>
    <col min="14326" max="14326" width="16.5703125" style="68" customWidth="1"/>
    <col min="14327" max="14327" width="9.140625" style="68"/>
    <col min="14328" max="14328" width="10.28515625" style="68" bestFit="1" customWidth="1"/>
    <col min="14329" max="14577" width="9.140625" style="68"/>
    <col min="14578" max="14578" width="6.85546875" style="68" customWidth="1"/>
    <col min="14579" max="14579" width="59.7109375" style="68" customWidth="1"/>
    <col min="14580" max="14580" width="10.7109375" style="68" customWidth="1"/>
    <col min="14581" max="14581" width="12.5703125" style="68" customWidth="1"/>
    <col min="14582" max="14582" width="16.5703125" style="68" customWidth="1"/>
    <col min="14583" max="14583" width="9.140625" style="68"/>
    <col min="14584" max="14584" width="10.28515625" style="68" bestFit="1" customWidth="1"/>
    <col min="14585" max="14833" width="9.140625" style="68"/>
    <col min="14834" max="14834" width="6.85546875" style="68" customWidth="1"/>
    <col min="14835" max="14835" width="59.7109375" style="68" customWidth="1"/>
    <col min="14836" max="14836" width="10.7109375" style="68" customWidth="1"/>
    <col min="14837" max="14837" width="12.5703125" style="68" customWidth="1"/>
    <col min="14838" max="14838" width="16.5703125" style="68" customWidth="1"/>
    <col min="14839" max="14839" width="9.140625" style="68"/>
    <col min="14840" max="14840" width="10.28515625" style="68" bestFit="1" customWidth="1"/>
    <col min="14841" max="15089" width="9.140625" style="68"/>
    <col min="15090" max="15090" width="6.85546875" style="68" customWidth="1"/>
    <col min="15091" max="15091" width="59.7109375" style="68" customWidth="1"/>
    <col min="15092" max="15092" width="10.7109375" style="68" customWidth="1"/>
    <col min="15093" max="15093" width="12.5703125" style="68" customWidth="1"/>
    <col min="15094" max="15094" width="16.5703125" style="68" customWidth="1"/>
    <col min="15095" max="15095" width="9.140625" style="68"/>
    <col min="15096" max="15096" width="10.28515625" style="68" bestFit="1" customWidth="1"/>
    <col min="15097" max="15345" width="9.140625" style="68"/>
    <col min="15346" max="15346" width="6.85546875" style="68" customWidth="1"/>
    <col min="15347" max="15347" width="59.7109375" style="68" customWidth="1"/>
    <col min="15348" max="15348" width="10.7109375" style="68" customWidth="1"/>
    <col min="15349" max="15349" width="12.5703125" style="68" customWidth="1"/>
    <col min="15350" max="15350" width="16.5703125" style="68" customWidth="1"/>
    <col min="15351" max="15351" width="9.140625" style="68"/>
    <col min="15352" max="15352" width="10.28515625" style="68" bestFit="1" customWidth="1"/>
    <col min="15353" max="15601" width="9.140625" style="68"/>
    <col min="15602" max="15602" width="6.85546875" style="68" customWidth="1"/>
    <col min="15603" max="15603" width="59.7109375" style="68" customWidth="1"/>
    <col min="15604" max="15604" width="10.7109375" style="68" customWidth="1"/>
    <col min="15605" max="15605" width="12.5703125" style="68" customWidth="1"/>
    <col min="15606" max="15606" width="16.5703125" style="68" customWidth="1"/>
    <col min="15607" max="15607" width="9.140625" style="68"/>
    <col min="15608" max="15608" width="10.28515625" style="68" bestFit="1" customWidth="1"/>
    <col min="15609" max="15857" width="9.140625" style="68"/>
    <col min="15858" max="15858" width="6.85546875" style="68" customWidth="1"/>
    <col min="15859" max="15859" width="59.7109375" style="68" customWidth="1"/>
    <col min="15860" max="15860" width="10.7109375" style="68" customWidth="1"/>
    <col min="15861" max="15861" width="12.5703125" style="68" customWidth="1"/>
    <col min="15862" max="15862" width="16.5703125" style="68" customWidth="1"/>
    <col min="15863" max="15863" width="9.140625" style="68"/>
    <col min="15864" max="15864" width="10.28515625" style="68" bestFit="1" customWidth="1"/>
    <col min="15865" max="16113" width="9.140625" style="68"/>
    <col min="16114" max="16114" width="6.85546875" style="68" customWidth="1"/>
    <col min="16115" max="16115" width="59.7109375" style="68" customWidth="1"/>
    <col min="16116" max="16116" width="10.7109375" style="68" customWidth="1"/>
    <col min="16117" max="16117" width="12.5703125" style="68" customWidth="1"/>
    <col min="16118" max="16118" width="16.5703125" style="68" customWidth="1"/>
    <col min="16119" max="16119" width="9.140625" style="68"/>
    <col min="16120" max="16120" width="10.28515625" style="68" bestFit="1" customWidth="1"/>
    <col min="16121" max="16384" width="9.140625" style="68"/>
  </cols>
  <sheetData>
    <row r="1" spans="1:11" s="45" customFormat="1" ht="20.45" customHeight="1" x14ac:dyDescent="0.25">
      <c r="A1" s="162" t="s">
        <v>72</v>
      </c>
      <c r="B1" s="162"/>
      <c r="C1" s="162"/>
      <c r="D1" s="162"/>
      <c r="E1" s="162"/>
      <c r="F1" s="162"/>
      <c r="G1" s="162"/>
      <c r="H1" s="162"/>
    </row>
    <row r="2" spans="1:11" s="45" customFormat="1" ht="21.75" customHeight="1" x14ac:dyDescent="0.25">
      <c r="A2" s="161" t="s">
        <v>187</v>
      </c>
      <c r="B2" s="161"/>
      <c r="C2" s="161"/>
      <c r="D2" s="161"/>
      <c r="E2" s="161"/>
      <c r="F2" s="161"/>
      <c r="G2" s="161"/>
      <c r="H2" s="161"/>
    </row>
    <row r="3" spans="1:11" s="45" customFormat="1" ht="39" customHeight="1" x14ac:dyDescent="0.25">
      <c r="A3" s="163" t="s">
        <v>201</v>
      </c>
      <c r="B3" s="163"/>
      <c r="C3" s="163"/>
      <c r="D3" s="163"/>
      <c r="E3" s="163"/>
      <c r="F3" s="163"/>
      <c r="G3" s="163"/>
      <c r="H3" s="163"/>
    </row>
    <row r="4" spans="1:11" s="47" customFormat="1" ht="25.5" customHeight="1" x14ac:dyDescent="0.25">
      <c r="A4" s="46"/>
      <c r="B4" s="46"/>
      <c r="C4" s="81"/>
      <c r="E4" s="48"/>
      <c r="G4" s="173" t="s">
        <v>130</v>
      </c>
      <c r="H4" s="173"/>
    </row>
    <row r="5" spans="1:11" s="49" customFormat="1" ht="28.5" customHeight="1" x14ac:dyDescent="0.2">
      <c r="A5" s="156" t="s">
        <v>28</v>
      </c>
      <c r="B5" s="155" t="s">
        <v>4</v>
      </c>
      <c r="C5" s="159" t="s">
        <v>33</v>
      </c>
      <c r="D5" s="159" t="s">
        <v>123</v>
      </c>
      <c r="E5" s="156" t="s">
        <v>55</v>
      </c>
      <c r="F5" s="156" t="s">
        <v>196</v>
      </c>
      <c r="G5" s="157" t="s">
        <v>24</v>
      </c>
      <c r="H5" s="157" t="s">
        <v>56</v>
      </c>
    </row>
    <row r="6" spans="1:11" s="49" customFormat="1" ht="51" customHeight="1" x14ac:dyDescent="0.2">
      <c r="A6" s="156"/>
      <c r="B6" s="155"/>
      <c r="C6" s="160"/>
      <c r="D6" s="160"/>
      <c r="E6" s="155"/>
      <c r="F6" s="155"/>
      <c r="G6" s="158"/>
      <c r="H6" s="158"/>
    </row>
    <row r="7" spans="1:11" s="50" customFormat="1" ht="26.25" customHeight="1" x14ac:dyDescent="0.2">
      <c r="A7" s="155" t="s">
        <v>131</v>
      </c>
      <c r="B7" s="155"/>
      <c r="C7" s="93">
        <f>C8+C11+C86+C87+C88</f>
        <v>747064</v>
      </c>
      <c r="D7" s="93">
        <f>D88+D127+D143</f>
        <v>221060.79</v>
      </c>
      <c r="E7" s="93">
        <f>E8+E11+E86+E87+E88+E127+E143</f>
        <v>968124.79</v>
      </c>
      <c r="F7" s="93">
        <f>F8+F11+F86+F87+F88+F127+F143</f>
        <v>949157.79</v>
      </c>
      <c r="G7" s="76">
        <f t="shared" ref="G7:G71" si="0">F7/C7*100</f>
        <v>127.05173720056113</v>
      </c>
      <c r="H7" s="76">
        <f>F7/E7*100</f>
        <v>98.040851737718654</v>
      </c>
      <c r="K7" s="119"/>
    </row>
    <row r="8" spans="1:11" s="53" customFormat="1" ht="25.5" customHeight="1" x14ac:dyDescent="0.2">
      <c r="A8" s="51" t="s">
        <v>0</v>
      </c>
      <c r="B8" s="52" t="s">
        <v>42</v>
      </c>
      <c r="C8" s="86">
        <f>C9+C10</f>
        <v>48312</v>
      </c>
      <c r="D8" s="61">
        <f>D9+D10</f>
        <v>0</v>
      </c>
      <c r="E8" s="61">
        <f>E9+E10</f>
        <v>48312</v>
      </c>
      <c r="F8" s="61">
        <f t="shared" ref="F8" si="1">F9+F10</f>
        <v>48312</v>
      </c>
      <c r="G8" s="175">
        <f t="shared" si="0"/>
        <v>100</v>
      </c>
      <c r="H8" s="175">
        <f>F8/E8*100</f>
        <v>100</v>
      </c>
      <c r="I8" s="118"/>
    </row>
    <row r="9" spans="1:11" s="58" customFormat="1" ht="39.75" customHeight="1" x14ac:dyDescent="0.2">
      <c r="A9" s="54">
        <v>1</v>
      </c>
      <c r="B9" s="42" t="s">
        <v>29</v>
      </c>
      <c r="C9" s="82">
        <v>33312</v>
      </c>
      <c r="D9" s="57"/>
      <c r="E9" s="57">
        <f>C9+D9</f>
        <v>33312</v>
      </c>
      <c r="F9" s="57">
        <f>E9</f>
        <v>33312</v>
      </c>
      <c r="G9" s="176">
        <f>F9/C9*100</f>
        <v>100</v>
      </c>
      <c r="H9" s="176">
        <f t="shared" ref="H9:H71" si="2">F9/E9*100</f>
        <v>100</v>
      </c>
    </row>
    <row r="10" spans="1:11" s="58" customFormat="1" ht="39.75" customHeight="1" x14ac:dyDescent="0.2">
      <c r="A10" s="54">
        <v>2</v>
      </c>
      <c r="B10" s="42" t="s">
        <v>37</v>
      </c>
      <c r="C10" s="82">
        <v>15000</v>
      </c>
      <c r="D10" s="57"/>
      <c r="E10" s="57">
        <f t="shared" ref="E10:F73" si="3">C10+D10</f>
        <v>15000</v>
      </c>
      <c r="F10" s="57">
        <f>E10</f>
        <v>15000</v>
      </c>
      <c r="G10" s="176">
        <f t="shared" si="0"/>
        <v>100</v>
      </c>
      <c r="H10" s="176">
        <f t="shared" si="2"/>
        <v>100</v>
      </c>
    </row>
    <row r="11" spans="1:11" s="53" customFormat="1" ht="23.45" customHeight="1" x14ac:dyDescent="0.2">
      <c r="A11" s="51" t="s">
        <v>1</v>
      </c>
      <c r="B11" s="52" t="s">
        <v>5</v>
      </c>
      <c r="C11" s="93">
        <f>C12+C13+C14+C15+C21+C22+C27+C28+C37+C38+C84+C85</f>
        <v>624339</v>
      </c>
      <c r="D11" s="93">
        <f t="shared" ref="D11:F11" si="4">D12+D13+D14+D15+D21+D22+D27+D28+D37+D38+D84+D85</f>
        <v>0</v>
      </c>
      <c r="E11" s="93">
        <f t="shared" si="4"/>
        <v>624339</v>
      </c>
      <c r="F11" s="93">
        <f t="shared" si="4"/>
        <v>618299</v>
      </c>
      <c r="G11" s="76">
        <f t="shared" si="0"/>
        <v>99.032576853280034</v>
      </c>
      <c r="H11" s="76">
        <f t="shared" si="2"/>
        <v>99.032576853280034</v>
      </c>
      <c r="I11" s="118">
        <f>F11+F86</f>
        <v>625995</v>
      </c>
      <c r="J11" s="53">
        <f>623566</f>
        <v>623566</v>
      </c>
    </row>
    <row r="12" spans="1:11" s="58" customFormat="1" ht="69.75" customHeight="1" x14ac:dyDescent="0.2">
      <c r="A12" s="54">
        <v>1</v>
      </c>
      <c r="B12" s="42" t="s">
        <v>83</v>
      </c>
      <c r="C12" s="83">
        <v>2679</v>
      </c>
      <c r="D12" s="57"/>
      <c r="E12" s="57">
        <f t="shared" si="3"/>
        <v>2679</v>
      </c>
      <c r="F12" s="57">
        <f>E12</f>
        <v>2679</v>
      </c>
      <c r="G12" s="176">
        <f t="shared" si="0"/>
        <v>100</v>
      </c>
      <c r="H12" s="176">
        <f t="shared" si="2"/>
        <v>100</v>
      </c>
      <c r="J12" s="143">
        <f>J11-F11</f>
        <v>5267</v>
      </c>
    </row>
    <row r="13" spans="1:11" s="58" customFormat="1" ht="24" customHeight="1" x14ac:dyDescent="0.2">
      <c r="A13" s="54">
        <v>2</v>
      </c>
      <c r="B13" s="55" t="s">
        <v>6</v>
      </c>
      <c r="C13" s="84">
        <v>446</v>
      </c>
      <c r="D13" s="57"/>
      <c r="E13" s="57">
        <f t="shared" si="3"/>
        <v>446</v>
      </c>
      <c r="F13" s="57">
        <v>446</v>
      </c>
      <c r="G13" s="176">
        <f t="shared" si="0"/>
        <v>100</v>
      </c>
      <c r="H13" s="176">
        <f t="shared" si="2"/>
        <v>100</v>
      </c>
    </row>
    <row r="14" spans="1:11" s="58" customFormat="1" ht="24" customHeight="1" x14ac:dyDescent="0.2">
      <c r="A14" s="54">
        <v>3</v>
      </c>
      <c r="B14" s="55" t="s">
        <v>7</v>
      </c>
      <c r="C14" s="84">
        <v>386918</v>
      </c>
      <c r="D14" s="57"/>
      <c r="E14" s="57">
        <f t="shared" si="3"/>
        <v>386918</v>
      </c>
      <c r="F14" s="57">
        <f>E14</f>
        <v>386918</v>
      </c>
      <c r="G14" s="176">
        <f t="shared" si="0"/>
        <v>100</v>
      </c>
      <c r="H14" s="176">
        <f t="shared" si="2"/>
        <v>100</v>
      </c>
    </row>
    <row r="15" spans="1:11" s="58" customFormat="1" ht="24" customHeight="1" x14ac:dyDescent="0.2">
      <c r="A15" s="54">
        <v>4</v>
      </c>
      <c r="B15" s="55" t="s">
        <v>8</v>
      </c>
      <c r="C15" s="84">
        <f>SUM(C16:C20)</f>
        <v>6987</v>
      </c>
      <c r="D15" s="57">
        <f>SUM(D16:D20)</f>
        <v>0</v>
      </c>
      <c r="E15" s="57">
        <f t="shared" si="3"/>
        <v>6987</v>
      </c>
      <c r="F15" s="57">
        <f>SUM(F16:F19)</f>
        <v>6214</v>
      </c>
      <c r="G15" s="77">
        <f t="shared" si="0"/>
        <v>88.936596536424787</v>
      </c>
      <c r="H15" s="77">
        <f t="shared" si="2"/>
        <v>88.936596536424787</v>
      </c>
    </row>
    <row r="16" spans="1:11" s="58" customFormat="1" ht="39.75" customHeight="1" x14ac:dyDescent="0.2">
      <c r="A16" s="59" t="s">
        <v>78</v>
      </c>
      <c r="B16" s="42" t="s">
        <v>84</v>
      </c>
      <c r="C16" s="82">
        <v>3342</v>
      </c>
      <c r="D16" s="57"/>
      <c r="E16" s="57">
        <f t="shared" si="3"/>
        <v>3342</v>
      </c>
      <c r="F16" s="57">
        <f>E16</f>
        <v>3342</v>
      </c>
      <c r="G16" s="176">
        <f t="shared" si="0"/>
        <v>100</v>
      </c>
      <c r="H16" s="176">
        <f t="shared" si="2"/>
        <v>100</v>
      </c>
    </row>
    <row r="17" spans="1:8" s="58" customFormat="1" ht="35.25" customHeight="1" x14ac:dyDescent="0.2">
      <c r="A17" s="59" t="s">
        <v>78</v>
      </c>
      <c r="B17" s="42" t="s">
        <v>203</v>
      </c>
      <c r="C17" s="82">
        <v>1172</v>
      </c>
      <c r="D17" s="57"/>
      <c r="E17" s="57">
        <f t="shared" si="3"/>
        <v>1172</v>
      </c>
      <c r="F17" s="57">
        <f t="shared" ref="F17:F21" si="5">E17</f>
        <v>1172</v>
      </c>
      <c r="G17" s="176">
        <f t="shared" si="0"/>
        <v>100</v>
      </c>
      <c r="H17" s="176">
        <f t="shared" si="2"/>
        <v>100</v>
      </c>
    </row>
    <row r="18" spans="1:8" s="58" customFormat="1" ht="36.75" customHeight="1" x14ac:dyDescent="0.2">
      <c r="A18" s="59" t="s">
        <v>78</v>
      </c>
      <c r="B18" s="42" t="s">
        <v>204</v>
      </c>
      <c r="C18" s="82">
        <v>700</v>
      </c>
      <c r="D18" s="57"/>
      <c r="E18" s="57">
        <f t="shared" si="3"/>
        <v>700</v>
      </c>
      <c r="F18" s="57">
        <f t="shared" si="5"/>
        <v>700</v>
      </c>
      <c r="G18" s="176">
        <f t="shared" si="0"/>
        <v>100</v>
      </c>
      <c r="H18" s="176">
        <f t="shared" si="2"/>
        <v>100</v>
      </c>
    </row>
    <row r="19" spans="1:8" s="58" customFormat="1" ht="37.5" customHeight="1" x14ac:dyDescent="0.2">
      <c r="A19" s="59" t="s">
        <v>78</v>
      </c>
      <c r="B19" s="42" t="s">
        <v>205</v>
      </c>
      <c r="C19" s="82">
        <v>1000</v>
      </c>
      <c r="D19" s="57"/>
      <c r="E19" s="57">
        <f t="shared" si="3"/>
        <v>1000</v>
      </c>
      <c r="F19" s="57">
        <f t="shared" si="5"/>
        <v>1000</v>
      </c>
      <c r="G19" s="176">
        <f t="shared" si="0"/>
        <v>100</v>
      </c>
      <c r="H19" s="176">
        <f t="shared" si="2"/>
        <v>100</v>
      </c>
    </row>
    <row r="20" spans="1:8" s="58" customFormat="1" ht="24" customHeight="1" x14ac:dyDescent="0.2">
      <c r="A20" s="59" t="s">
        <v>78</v>
      </c>
      <c r="B20" s="55" t="s">
        <v>85</v>
      </c>
      <c r="C20" s="82">
        <v>773</v>
      </c>
      <c r="D20" s="57"/>
      <c r="E20" s="57">
        <f t="shared" si="3"/>
        <v>773</v>
      </c>
      <c r="F20" s="57">
        <f t="shared" si="5"/>
        <v>773</v>
      </c>
      <c r="G20" s="176">
        <f t="shared" si="0"/>
        <v>100</v>
      </c>
      <c r="H20" s="176">
        <f t="shared" si="2"/>
        <v>100</v>
      </c>
    </row>
    <row r="21" spans="1:8" s="58" customFormat="1" ht="24" customHeight="1" x14ac:dyDescent="0.2">
      <c r="A21" s="54">
        <v>5</v>
      </c>
      <c r="B21" s="55" t="s">
        <v>9</v>
      </c>
      <c r="C21" s="41">
        <v>2227</v>
      </c>
      <c r="D21" s="57"/>
      <c r="E21" s="57">
        <f t="shared" si="3"/>
        <v>2227</v>
      </c>
      <c r="F21" s="57">
        <f t="shared" si="5"/>
        <v>2227</v>
      </c>
      <c r="G21" s="176">
        <f t="shared" si="0"/>
        <v>100</v>
      </c>
      <c r="H21" s="176">
        <f t="shared" si="2"/>
        <v>100</v>
      </c>
    </row>
    <row r="22" spans="1:8" s="58" customFormat="1" ht="85.5" customHeight="1" x14ac:dyDescent="0.2">
      <c r="A22" s="54">
        <v>6</v>
      </c>
      <c r="B22" s="42" t="s">
        <v>144</v>
      </c>
      <c r="C22" s="57">
        <f>SUM(C23:C26)</f>
        <v>3971</v>
      </c>
      <c r="D22" s="57">
        <f>SUM(D23:D26)</f>
        <v>0</v>
      </c>
      <c r="E22" s="57">
        <f t="shared" si="3"/>
        <v>3971</v>
      </c>
      <c r="F22" s="57">
        <f>SUM(F23:F26)</f>
        <v>3971</v>
      </c>
      <c r="G22" s="176">
        <f t="shared" si="0"/>
        <v>100</v>
      </c>
      <c r="H22" s="176">
        <f t="shared" si="2"/>
        <v>100</v>
      </c>
    </row>
    <row r="23" spans="1:8" s="58" customFormat="1" ht="36.75" customHeight="1" x14ac:dyDescent="0.2">
      <c r="A23" s="59" t="s">
        <v>78</v>
      </c>
      <c r="B23" s="42" t="s">
        <v>206</v>
      </c>
      <c r="C23" s="82">
        <v>2017</v>
      </c>
      <c r="D23" s="57"/>
      <c r="E23" s="57">
        <f t="shared" si="3"/>
        <v>2017</v>
      </c>
      <c r="F23" s="57">
        <f>E23</f>
        <v>2017</v>
      </c>
      <c r="G23" s="176">
        <f t="shared" si="0"/>
        <v>100</v>
      </c>
      <c r="H23" s="176">
        <f t="shared" si="2"/>
        <v>100</v>
      </c>
    </row>
    <row r="24" spans="1:8" s="58" customFormat="1" ht="26.25" customHeight="1" x14ac:dyDescent="0.2">
      <c r="A24" s="59" t="s">
        <v>78</v>
      </c>
      <c r="B24" s="55" t="s">
        <v>86</v>
      </c>
      <c r="C24" s="82">
        <v>629</v>
      </c>
      <c r="D24" s="57"/>
      <c r="E24" s="57">
        <f t="shared" si="3"/>
        <v>629</v>
      </c>
      <c r="F24" s="57">
        <f t="shared" ref="F24:F27" si="6">E24</f>
        <v>629</v>
      </c>
      <c r="G24" s="176">
        <f t="shared" si="0"/>
        <v>100</v>
      </c>
      <c r="H24" s="176">
        <f t="shared" si="2"/>
        <v>100</v>
      </c>
    </row>
    <row r="25" spans="1:8" s="58" customFormat="1" ht="26.25" customHeight="1" x14ac:dyDescent="0.2">
      <c r="A25" s="59" t="s">
        <v>78</v>
      </c>
      <c r="B25" s="55" t="s">
        <v>87</v>
      </c>
      <c r="C25" s="82">
        <v>500</v>
      </c>
      <c r="D25" s="57"/>
      <c r="E25" s="57">
        <f t="shared" si="3"/>
        <v>500</v>
      </c>
      <c r="F25" s="57">
        <f t="shared" si="6"/>
        <v>500</v>
      </c>
      <c r="G25" s="176">
        <f t="shared" si="0"/>
        <v>100</v>
      </c>
      <c r="H25" s="176">
        <f t="shared" si="2"/>
        <v>100</v>
      </c>
    </row>
    <row r="26" spans="1:8" s="58" customFormat="1" ht="26.25" customHeight="1" x14ac:dyDescent="0.2">
      <c r="A26" s="59" t="s">
        <v>78</v>
      </c>
      <c r="B26" s="55" t="s">
        <v>145</v>
      </c>
      <c r="C26" s="85">
        <v>825</v>
      </c>
      <c r="D26" s="57"/>
      <c r="E26" s="57">
        <f t="shared" si="3"/>
        <v>825</v>
      </c>
      <c r="F26" s="57">
        <f t="shared" si="6"/>
        <v>825</v>
      </c>
      <c r="G26" s="176">
        <f t="shared" si="0"/>
        <v>100</v>
      </c>
      <c r="H26" s="176">
        <f t="shared" si="2"/>
        <v>100</v>
      </c>
    </row>
    <row r="27" spans="1:8" s="58" customFormat="1" ht="26.25" customHeight="1" x14ac:dyDescent="0.2">
      <c r="A27" s="54">
        <v>7</v>
      </c>
      <c r="B27" s="55" t="s">
        <v>25</v>
      </c>
      <c r="C27" s="82">
        <v>50146</v>
      </c>
      <c r="D27" s="57"/>
      <c r="E27" s="57">
        <f t="shared" si="3"/>
        <v>50146</v>
      </c>
      <c r="F27" s="57">
        <f t="shared" si="6"/>
        <v>50146</v>
      </c>
      <c r="G27" s="176">
        <f t="shared" si="0"/>
        <v>100</v>
      </c>
      <c r="H27" s="176">
        <f t="shared" si="2"/>
        <v>100</v>
      </c>
    </row>
    <row r="28" spans="1:8" s="58" customFormat="1" ht="26.25" customHeight="1" x14ac:dyDescent="0.2">
      <c r="A28" s="54">
        <v>8</v>
      </c>
      <c r="B28" s="55" t="s">
        <v>26</v>
      </c>
      <c r="C28" s="57">
        <f>SUM(C29:C36)</f>
        <v>47128</v>
      </c>
      <c r="D28" s="57">
        <f>SUM(D29:D36)</f>
        <v>0</v>
      </c>
      <c r="E28" s="57">
        <f t="shared" si="3"/>
        <v>47128</v>
      </c>
      <c r="F28" s="57">
        <f>SUM(F29:F36)</f>
        <v>47128</v>
      </c>
      <c r="G28" s="176">
        <f t="shared" si="0"/>
        <v>100</v>
      </c>
      <c r="H28" s="176">
        <f t="shared" si="2"/>
        <v>100</v>
      </c>
    </row>
    <row r="29" spans="1:8" s="58" customFormat="1" ht="26.25" customHeight="1" x14ac:dyDescent="0.2">
      <c r="A29" s="59" t="s">
        <v>78</v>
      </c>
      <c r="B29" s="55" t="s">
        <v>88</v>
      </c>
      <c r="C29" s="82">
        <v>600</v>
      </c>
      <c r="D29" s="57"/>
      <c r="E29" s="57">
        <f t="shared" si="3"/>
        <v>600</v>
      </c>
      <c r="F29" s="57">
        <f>E29</f>
        <v>600</v>
      </c>
      <c r="G29" s="176">
        <f t="shared" si="0"/>
        <v>100</v>
      </c>
      <c r="H29" s="176">
        <f t="shared" si="2"/>
        <v>100</v>
      </c>
    </row>
    <row r="30" spans="1:8" s="58" customFormat="1" ht="26.25" customHeight="1" x14ac:dyDescent="0.2">
      <c r="A30" s="59" t="s">
        <v>78</v>
      </c>
      <c r="B30" s="55" t="s">
        <v>89</v>
      </c>
      <c r="C30" s="82">
        <v>3000</v>
      </c>
      <c r="D30" s="57"/>
      <c r="E30" s="57">
        <f t="shared" si="3"/>
        <v>3000</v>
      </c>
      <c r="F30" s="57">
        <f t="shared" ref="F30:F36" si="7">E30</f>
        <v>3000</v>
      </c>
      <c r="G30" s="176">
        <f t="shared" si="0"/>
        <v>100</v>
      </c>
      <c r="H30" s="176">
        <f t="shared" si="2"/>
        <v>100</v>
      </c>
    </row>
    <row r="31" spans="1:8" s="58" customFormat="1" ht="26.25" customHeight="1" x14ac:dyDescent="0.2">
      <c r="A31" s="59" t="s">
        <v>78</v>
      </c>
      <c r="B31" s="55" t="s">
        <v>90</v>
      </c>
      <c r="C31" s="82">
        <v>14408</v>
      </c>
      <c r="D31" s="57"/>
      <c r="E31" s="57">
        <f t="shared" si="3"/>
        <v>14408</v>
      </c>
      <c r="F31" s="57">
        <f t="shared" si="7"/>
        <v>14408</v>
      </c>
      <c r="G31" s="176">
        <f t="shared" si="0"/>
        <v>100</v>
      </c>
      <c r="H31" s="176">
        <f t="shared" si="2"/>
        <v>100</v>
      </c>
    </row>
    <row r="32" spans="1:8" s="58" customFormat="1" ht="26.25" customHeight="1" x14ac:dyDescent="0.2">
      <c r="A32" s="59" t="s">
        <v>78</v>
      </c>
      <c r="B32" s="55" t="s">
        <v>91</v>
      </c>
      <c r="C32" s="82">
        <v>5000</v>
      </c>
      <c r="D32" s="57"/>
      <c r="E32" s="57">
        <f t="shared" si="3"/>
        <v>5000</v>
      </c>
      <c r="F32" s="57">
        <f t="shared" si="7"/>
        <v>5000</v>
      </c>
      <c r="G32" s="176">
        <f t="shared" si="0"/>
        <v>100</v>
      </c>
      <c r="H32" s="176">
        <f t="shared" si="2"/>
        <v>100</v>
      </c>
    </row>
    <row r="33" spans="1:8" s="58" customFormat="1" ht="26.25" customHeight="1" x14ac:dyDescent="0.2">
      <c r="A33" s="59" t="s">
        <v>78</v>
      </c>
      <c r="B33" s="55" t="s">
        <v>132</v>
      </c>
      <c r="C33" s="82">
        <v>800</v>
      </c>
      <c r="D33" s="57"/>
      <c r="E33" s="57">
        <f t="shared" si="3"/>
        <v>800</v>
      </c>
      <c r="F33" s="57">
        <f t="shared" si="7"/>
        <v>800</v>
      </c>
      <c r="G33" s="176">
        <f t="shared" si="0"/>
        <v>100</v>
      </c>
      <c r="H33" s="176">
        <f t="shared" si="2"/>
        <v>100</v>
      </c>
    </row>
    <row r="34" spans="1:8" s="58" customFormat="1" ht="40.9" customHeight="1" x14ac:dyDescent="0.2">
      <c r="A34" s="59" t="s">
        <v>78</v>
      </c>
      <c r="B34" s="42" t="s">
        <v>133</v>
      </c>
      <c r="C34" s="82">
        <v>1000</v>
      </c>
      <c r="D34" s="57"/>
      <c r="E34" s="57">
        <f t="shared" si="3"/>
        <v>1000</v>
      </c>
      <c r="F34" s="57">
        <f t="shared" si="7"/>
        <v>1000</v>
      </c>
      <c r="G34" s="176">
        <f t="shared" si="0"/>
        <v>100</v>
      </c>
      <c r="H34" s="176">
        <f t="shared" si="2"/>
        <v>100</v>
      </c>
    </row>
    <row r="35" spans="1:8" s="58" customFormat="1" ht="27.75" customHeight="1" x14ac:dyDescent="0.2">
      <c r="A35" s="59" t="s">
        <v>78</v>
      </c>
      <c r="B35" s="55" t="s">
        <v>92</v>
      </c>
      <c r="C35" s="82">
        <v>20000</v>
      </c>
      <c r="D35" s="57"/>
      <c r="E35" s="57">
        <f t="shared" si="3"/>
        <v>20000</v>
      </c>
      <c r="F35" s="57">
        <f t="shared" si="7"/>
        <v>20000</v>
      </c>
      <c r="G35" s="176">
        <f t="shared" si="0"/>
        <v>100</v>
      </c>
      <c r="H35" s="176">
        <f t="shared" si="2"/>
        <v>100</v>
      </c>
    </row>
    <row r="36" spans="1:8" s="58" customFormat="1" ht="27.75" customHeight="1" x14ac:dyDescent="0.2">
      <c r="A36" s="59" t="s">
        <v>78</v>
      </c>
      <c r="B36" s="55" t="s">
        <v>93</v>
      </c>
      <c r="C36" s="82">
        <v>2320</v>
      </c>
      <c r="D36" s="57"/>
      <c r="E36" s="57">
        <f t="shared" si="3"/>
        <v>2320</v>
      </c>
      <c r="F36" s="57">
        <f t="shared" si="7"/>
        <v>2320</v>
      </c>
      <c r="G36" s="176">
        <f t="shared" si="0"/>
        <v>100</v>
      </c>
      <c r="H36" s="176">
        <f t="shared" si="2"/>
        <v>100</v>
      </c>
    </row>
    <row r="37" spans="1:8" s="58" customFormat="1" ht="27.75" customHeight="1" x14ac:dyDescent="0.2">
      <c r="A37" s="54">
        <v>9</v>
      </c>
      <c r="B37" s="55" t="s">
        <v>27</v>
      </c>
      <c r="C37" s="82">
        <v>10712</v>
      </c>
      <c r="D37" s="57"/>
      <c r="E37" s="57">
        <f t="shared" si="3"/>
        <v>10712</v>
      </c>
      <c r="F37" s="57">
        <f>E37</f>
        <v>10712</v>
      </c>
      <c r="G37" s="176">
        <f t="shared" si="0"/>
        <v>100</v>
      </c>
      <c r="H37" s="176">
        <f t="shared" si="2"/>
        <v>100</v>
      </c>
    </row>
    <row r="38" spans="1:8" s="58" customFormat="1" ht="27.75" customHeight="1" x14ac:dyDescent="0.2">
      <c r="A38" s="54">
        <v>10</v>
      </c>
      <c r="B38" s="55" t="s">
        <v>10</v>
      </c>
      <c r="C38" s="82">
        <f>C39+C44+C58+C81+C82+C83</f>
        <v>41418</v>
      </c>
      <c r="D38" s="56">
        <f t="shared" ref="D38:E38" si="8">D39+D44+D58+D81+D82+D83</f>
        <v>0</v>
      </c>
      <c r="E38" s="56">
        <f t="shared" si="8"/>
        <v>41418</v>
      </c>
      <c r="F38" s="56">
        <f>F39+F44+F58+F81+F82+F83</f>
        <v>41418</v>
      </c>
      <c r="G38" s="176">
        <f t="shared" si="0"/>
        <v>100</v>
      </c>
      <c r="H38" s="176">
        <f t="shared" si="2"/>
        <v>100</v>
      </c>
    </row>
    <row r="39" spans="1:8" s="58" customFormat="1" ht="27.75" customHeight="1" x14ac:dyDescent="0.2">
      <c r="A39" s="54" t="s">
        <v>134</v>
      </c>
      <c r="B39" s="55" t="s">
        <v>73</v>
      </c>
      <c r="C39" s="82">
        <f>C40</f>
        <v>9548</v>
      </c>
      <c r="D39" s="57">
        <f>D40</f>
        <v>0</v>
      </c>
      <c r="E39" s="57">
        <f t="shared" si="3"/>
        <v>9548</v>
      </c>
      <c r="F39" s="57">
        <f>F40</f>
        <v>9548</v>
      </c>
      <c r="G39" s="176">
        <f t="shared" si="0"/>
        <v>100</v>
      </c>
      <c r="H39" s="176">
        <f t="shared" si="2"/>
        <v>100</v>
      </c>
    </row>
    <row r="40" spans="1:8" s="58" customFormat="1" ht="27" customHeight="1" x14ac:dyDescent="0.2">
      <c r="A40" s="59" t="s">
        <v>78</v>
      </c>
      <c r="B40" s="55" t="s">
        <v>94</v>
      </c>
      <c r="C40" s="82">
        <v>9548</v>
      </c>
      <c r="D40" s="57"/>
      <c r="E40" s="57">
        <f t="shared" si="3"/>
        <v>9548</v>
      </c>
      <c r="F40" s="57">
        <f>E40</f>
        <v>9548</v>
      </c>
      <c r="G40" s="176">
        <f t="shared" si="0"/>
        <v>100</v>
      </c>
      <c r="H40" s="176">
        <f t="shared" si="2"/>
        <v>100</v>
      </c>
    </row>
    <row r="41" spans="1:8" s="58" customFormat="1" ht="21.95" hidden="1" customHeight="1" x14ac:dyDescent="0.2">
      <c r="A41" s="54"/>
      <c r="B41" s="55" t="s">
        <v>135</v>
      </c>
      <c r="C41" s="82"/>
      <c r="D41" s="57"/>
      <c r="E41" s="57">
        <f t="shared" si="3"/>
        <v>0</v>
      </c>
      <c r="F41" s="57"/>
      <c r="G41" s="176" t="e">
        <f t="shared" si="0"/>
        <v>#DIV/0!</v>
      </c>
      <c r="H41" s="176" t="e">
        <f t="shared" si="2"/>
        <v>#DIV/0!</v>
      </c>
    </row>
    <row r="42" spans="1:8" s="58" customFormat="1" ht="21.95" hidden="1" customHeight="1" x14ac:dyDescent="0.2">
      <c r="A42" s="54"/>
      <c r="B42" s="55" t="s">
        <v>136</v>
      </c>
      <c r="C42" s="82"/>
      <c r="D42" s="57"/>
      <c r="E42" s="57">
        <f t="shared" si="3"/>
        <v>0</v>
      </c>
      <c r="F42" s="57"/>
      <c r="G42" s="176" t="e">
        <f t="shared" si="0"/>
        <v>#DIV/0!</v>
      </c>
      <c r="H42" s="176" t="e">
        <f t="shared" si="2"/>
        <v>#DIV/0!</v>
      </c>
    </row>
    <row r="43" spans="1:8" s="58" customFormat="1" ht="2.25" hidden="1" customHeight="1" x14ac:dyDescent="0.2">
      <c r="A43" s="54"/>
      <c r="B43" s="42" t="s">
        <v>137</v>
      </c>
      <c r="C43" s="82"/>
      <c r="D43" s="57"/>
      <c r="E43" s="57">
        <f t="shared" si="3"/>
        <v>0</v>
      </c>
      <c r="F43" s="57"/>
      <c r="G43" s="176" t="e">
        <f t="shared" si="0"/>
        <v>#DIV/0!</v>
      </c>
      <c r="H43" s="176" t="e">
        <f t="shared" si="2"/>
        <v>#DIV/0!</v>
      </c>
    </row>
    <row r="44" spans="1:8" s="58" customFormat="1" ht="36" customHeight="1" x14ac:dyDescent="0.2">
      <c r="A44" s="54" t="s">
        <v>138</v>
      </c>
      <c r="B44" s="42" t="s">
        <v>11</v>
      </c>
      <c r="C44" s="82">
        <f>SUM(C45:C51)</f>
        <v>5685</v>
      </c>
      <c r="D44" s="57">
        <f>SUM(D45:D51)</f>
        <v>0</v>
      </c>
      <c r="E44" s="57">
        <f t="shared" si="3"/>
        <v>5685</v>
      </c>
      <c r="F44" s="57">
        <f t="shared" ref="F44" si="9">SUM(F45:F51)</f>
        <v>5685</v>
      </c>
      <c r="G44" s="176">
        <f t="shared" si="0"/>
        <v>100</v>
      </c>
      <c r="H44" s="176">
        <f t="shared" si="2"/>
        <v>100</v>
      </c>
    </row>
    <row r="45" spans="1:8" s="58" customFormat="1" ht="40.15" customHeight="1" x14ac:dyDescent="0.2">
      <c r="A45" s="59" t="s">
        <v>78</v>
      </c>
      <c r="B45" s="42" t="s">
        <v>95</v>
      </c>
      <c r="C45" s="82">
        <v>1062</v>
      </c>
      <c r="D45" s="57"/>
      <c r="E45" s="57">
        <f t="shared" si="3"/>
        <v>1062</v>
      </c>
      <c r="F45" s="57">
        <f>E45</f>
        <v>1062</v>
      </c>
      <c r="G45" s="176">
        <f t="shared" si="0"/>
        <v>100</v>
      </c>
      <c r="H45" s="176">
        <f t="shared" si="2"/>
        <v>100</v>
      </c>
    </row>
    <row r="46" spans="1:8" s="58" customFormat="1" ht="27" customHeight="1" x14ac:dyDescent="0.2">
      <c r="A46" s="59" t="s">
        <v>78</v>
      </c>
      <c r="B46" s="42" t="s">
        <v>127</v>
      </c>
      <c r="C46" s="82">
        <v>722</v>
      </c>
      <c r="D46" s="57"/>
      <c r="E46" s="57">
        <f t="shared" si="3"/>
        <v>722</v>
      </c>
      <c r="F46" s="57">
        <f t="shared" ref="F46:F50" si="10">E46</f>
        <v>722</v>
      </c>
      <c r="G46" s="176">
        <f t="shared" si="0"/>
        <v>100</v>
      </c>
      <c r="H46" s="176">
        <f t="shared" si="2"/>
        <v>100</v>
      </c>
    </row>
    <row r="47" spans="1:8" s="58" customFormat="1" ht="27" customHeight="1" x14ac:dyDescent="0.2">
      <c r="A47" s="59" t="s">
        <v>78</v>
      </c>
      <c r="B47" s="42" t="s">
        <v>96</v>
      </c>
      <c r="C47" s="82">
        <v>959</v>
      </c>
      <c r="D47" s="57"/>
      <c r="E47" s="57">
        <f t="shared" si="3"/>
        <v>959</v>
      </c>
      <c r="F47" s="57">
        <f t="shared" si="10"/>
        <v>959</v>
      </c>
      <c r="G47" s="176">
        <f t="shared" si="0"/>
        <v>100</v>
      </c>
      <c r="H47" s="176">
        <f t="shared" si="2"/>
        <v>100</v>
      </c>
    </row>
    <row r="48" spans="1:8" s="58" customFormat="1" ht="27" customHeight="1" x14ac:dyDescent="0.2">
      <c r="A48" s="59" t="s">
        <v>78</v>
      </c>
      <c r="B48" s="42" t="s">
        <v>139</v>
      </c>
      <c r="C48" s="82">
        <v>1014</v>
      </c>
      <c r="D48" s="57"/>
      <c r="E48" s="57">
        <f t="shared" si="3"/>
        <v>1014</v>
      </c>
      <c r="F48" s="57">
        <f t="shared" si="10"/>
        <v>1014</v>
      </c>
      <c r="G48" s="176">
        <f t="shared" si="0"/>
        <v>100</v>
      </c>
      <c r="H48" s="176">
        <f t="shared" si="2"/>
        <v>100</v>
      </c>
    </row>
    <row r="49" spans="1:8" s="58" customFormat="1" ht="27" customHeight="1" x14ac:dyDescent="0.2">
      <c r="A49" s="59" t="s">
        <v>78</v>
      </c>
      <c r="B49" s="42" t="s">
        <v>97</v>
      </c>
      <c r="C49" s="82">
        <v>504</v>
      </c>
      <c r="D49" s="57"/>
      <c r="E49" s="57">
        <f t="shared" si="3"/>
        <v>504</v>
      </c>
      <c r="F49" s="57">
        <f t="shared" si="10"/>
        <v>504</v>
      </c>
      <c r="G49" s="176">
        <f t="shared" si="0"/>
        <v>100</v>
      </c>
      <c r="H49" s="176">
        <f t="shared" si="2"/>
        <v>100</v>
      </c>
    </row>
    <row r="50" spans="1:8" s="58" customFormat="1" ht="27" customHeight="1" x14ac:dyDescent="0.2">
      <c r="A50" s="59" t="s">
        <v>78</v>
      </c>
      <c r="B50" s="42" t="s">
        <v>98</v>
      </c>
      <c r="C50" s="82">
        <v>688</v>
      </c>
      <c r="D50" s="57"/>
      <c r="E50" s="57">
        <f t="shared" si="3"/>
        <v>688</v>
      </c>
      <c r="F50" s="57">
        <f t="shared" si="10"/>
        <v>688</v>
      </c>
      <c r="G50" s="176">
        <f t="shared" si="0"/>
        <v>100</v>
      </c>
      <c r="H50" s="176">
        <f t="shared" si="2"/>
        <v>100</v>
      </c>
    </row>
    <row r="51" spans="1:8" s="58" customFormat="1" ht="27" customHeight="1" x14ac:dyDescent="0.2">
      <c r="A51" s="59" t="s">
        <v>78</v>
      </c>
      <c r="B51" s="42" t="s">
        <v>99</v>
      </c>
      <c r="C51" s="82">
        <v>736</v>
      </c>
      <c r="D51" s="57">
        <f>SUM(D52:D57)</f>
        <v>0</v>
      </c>
      <c r="E51" s="57">
        <f t="shared" si="3"/>
        <v>736</v>
      </c>
      <c r="F51" s="57">
        <f>SUM(F52:F57)</f>
        <v>736</v>
      </c>
      <c r="G51" s="176">
        <f t="shared" si="0"/>
        <v>100</v>
      </c>
      <c r="H51" s="176">
        <f t="shared" si="2"/>
        <v>100</v>
      </c>
    </row>
    <row r="52" spans="1:8" s="58" customFormat="1" ht="27" customHeight="1" x14ac:dyDescent="0.2">
      <c r="A52" s="59" t="s">
        <v>100</v>
      </c>
      <c r="B52" s="42" t="s">
        <v>101</v>
      </c>
      <c r="C52" s="82">
        <v>84</v>
      </c>
      <c r="D52" s="57"/>
      <c r="E52" s="57">
        <f t="shared" si="3"/>
        <v>84</v>
      </c>
      <c r="F52" s="57">
        <f>E52</f>
        <v>84</v>
      </c>
      <c r="G52" s="176">
        <f t="shared" si="0"/>
        <v>100</v>
      </c>
      <c r="H52" s="176">
        <f t="shared" si="2"/>
        <v>100</v>
      </c>
    </row>
    <row r="53" spans="1:8" s="58" customFormat="1" ht="27" customHeight="1" x14ac:dyDescent="0.2">
      <c r="A53" s="59" t="s">
        <v>100</v>
      </c>
      <c r="B53" s="55" t="s">
        <v>102</v>
      </c>
      <c r="C53" s="82">
        <v>194</v>
      </c>
      <c r="D53" s="57"/>
      <c r="E53" s="57">
        <f t="shared" si="3"/>
        <v>194</v>
      </c>
      <c r="F53" s="57">
        <f t="shared" ref="F53:F57" si="11">E53</f>
        <v>194</v>
      </c>
      <c r="G53" s="176">
        <f t="shared" si="0"/>
        <v>100</v>
      </c>
      <c r="H53" s="176">
        <f t="shared" si="2"/>
        <v>100</v>
      </c>
    </row>
    <row r="54" spans="1:8" s="58" customFormat="1" ht="27" customHeight="1" x14ac:dyDescent="0.2">
      <c r="A54" s="59" t="s">
        <v>100</v>
      </c>
      <c r="B54" s="55" t="s">
        <v>103</v>
      </c>
      <c r="C54" s="82">
        <v>149</v>
      </c>
      <c r="D54" s="57"/>
      <c r="E54" s="57">
        <f t="shared" si="3"/>
        <v>149</v>
      </c>
      <c r="F54" s="57">
        <f t="shared" si="11"/>
        <v>149</v>
      </c>
      <c r="G54" s="176">
        <f t="shared" si="0"/>
        <v>100</v>
      </c>
      <c r="H54" s="176">
        <f t="shared" si="2"/>
        <v>100</v>
      </c>
    </row>
    <row r="55" spans="1:8" s="58" customFormat="1" ht="27" customHeight="1" x14ac:dyDescent="0.2">
      <c r="A55" s="59" t="s">
        <v>100</v>
      </c>
      <c r="B55" s="55" t="s">
        <v>104</v>
      </c>
      <c r="C55" s="82">
        <v>80</v>
      </c>
      <c r="D55" s="57"/>
      <c r="E55" s="57">
        <f t="shared" si="3"/>
        <v>80</v>
      </c>
      <c r="F55" s="57">
        <f t="shared" si="11"/>
        <v>80</v>
      </c>
      <c r="G55" s="176">
        <f t="shared" si="0"/>
        <v>100</v>
      </c>
      <c r="H55" s="176">
        <f t="shared" si="2"/>
        <v>100</v>
      </c>
    </row>
    <row r="56" spans="1:8" s="58" customFormat="1" ht="27" customHeight="1" x14ac:dyDescent="0.2">
      <c r="A56" s="59" t="s">
        <v>100</v>
      </c>
      <c r="B56" s="55" t="s">
        <v>105</v>
      </c>
      <c r="C56" s="82">
        <v>149</v>
      </c>
      <c r="D56" s="57"/>
      <c r="E56" s="57">
        <f t="shared" si="3"/>
        <v>149</v>
      </c>
      <c r="F56" s="57">
        <f t="shared" si="11"/>
        <v>149</v>
      </c>
      <c r="G56" s="176">
        <f t="shared" si="0"/>
        <v>100</v>
      </c>
      <c r="H56" s="176">
        <f t="shared" si="2"/>
        <v>100</v>
      </c>
    </row>
    <row r="57" spans="1:8" s="58" customFormat="1" ht="27" customHeight="1" x14ac:dyDescent="0.2">
      <c r="A57" s="59" t="s">
        <v>100</v>
      </c>
      <c r="B57" s="55" t="s">
        <v>106</v>
      </c>
      <c r="C57" s="82">
        <v>80</v>
      </c>
      <c r="D57" s="57"/>
      <c r="E57" s="57">
        <f t="shared" si="3"/>
        <v>80</v>
      </c>
      <c r="F57" s="57">
        <f t="shared" si="11"/>
        <v>80</v>
      </c>
      <c r="G57" s="176">
        <f t="shared" si="0"/>
        <v>100</v>
      </c>
      <c r="H57" s="176">
        <f t="shared" si="2"/>
        <v>100</v>
      </c>
    </row>
    <row r="58" spans="1:8" s="58" customFormat="1" ht="27" customHeight="1" x14ac:dyDescent="0.2">
      <c r="A58" s="54" t="s">
        <v>140</v>
      </c>
      <c r="B58" s="55" t="s">
        <v>12</v>
      </c>
      <c r="C58" s="82">
        <f>SUM(C60:C76)</f>
        <v>19635</v>
      </c>
      <c r="D58" s="57">
        <f>SUM(D60:D76)</f>
        <v>0</v>
      </c>
      <c r="E58" s="57">
        <f t="shared" si="3"/>
        <v>19635</v>
      </c>
      <c r="F58" s="57">
        <f t="shared" ref="F58" si="12">SUM(F60:F76)</f>
        <v>19635</v>
      </c>
      <c r="G58" s="176">
        <f t="shared" si="0"/>
        <v>100</v>
      </c>
      <c r="H58" s="176">
        <f t="shared" si="2"/>
        <v>100</v>
      </c>
    </row>
    <row r="59" spans="1:8" s="58" customFormat="1" ht="27" customHeight="1" x14ac:dyDescent="0.2">
      <c r="A59" s="59" t="s">
        <v>78</v>
      </c>
      <c r="B59" s="55" t="s">
        <v>207</v>
      </c>
      <c r="C59" s="82">
        <v>6711</v>
      </c>
      <c r="D59" s="57">
        <f>D60+D61+D62+D63+D64</f>
        <v>0</v>
      </c>
      <c r="E59" s="57">
        <f t="shared" si="3"/>
        <v>6711</v>
      </c>
      <c r="F59" s="57">
        <f t="shared" si="3"/>
        <v>6711</v>
      </c>
      <c r="G59" s="176">
        <f t="shared" si="0"/>
        <v>100</v>
      </c>
      <c r="H59" s="176">
        <f t="shared" si="2"/>
        <v>100</v>
      </c>
    </row>
    <row r="60" spans="1:8" s="58" customFormat="1" ht="36" customHeight="1" x14ac:dyDescent="0.2">
      <c r="A60" s="59" t="s">
        <v>100</v>
      </c>
      <c r="B60" s="42" t="s">
        <v>208</v>
      </c>
      <c r="C60" s="82">
        <v>4037</v>
      </c>
      <c r="D60" s="57"/>
      <c r="E60" s="57">
        <f t="shared" si="3"/>
        <v>4037</v>
      </c>
      <c r="F60" s="57">
        <f>E60</f>
        <v>4037</v>
      </c>
      <c r="G60" s="176">
        <f t="shared" si="0"/>
        <v>100</v>
      </c>
      <c r="H60" s="176">
        <f t="shared" si="2"/>
        <v>100</v>
      </c>
    </row>
    <row r="61" spans="1:8" s="58" customFormat="1" ht="50.25" customHeight="1" x14ac:dyDescent="0.2">
      <c r="A61" s="59" t="s">
        <v>100</v>
      </c>
      <c r="B61" s="42" t="s">
        <v>209</v>
      </c>
      <c r="C61" s="82">
        <v>1216</v>
      </c>
      <c r="D61" s="57"/>
      <c r="E61" s="57">
        <f t="shared" si="3"/>
        <v>1216</v>
      </c>
      <c r="F61" s="57">
        <f t="shared" ref="F61:F64" si="13">E61</f>
        <v>1216</v>
      </c>
      <c r="G61" s="176">
        <f t="shared" si="0"/>
        <v>100</v>
      </c>
      <c r="H61" s="176">
        <f t="shared" si="2"/>
        <v>100</v>
      </c>
    </row>
    <row r="62" spans="1:8" s="58" customFormat="1" ht="26.25" customHeight="1" x14ac:dyDescent="0.2">
      <c r="A62" s="59" t="s">
        <v>100</v>
      </c>
      <c r="B62" s="55" t="s">
        <v>107</v>
      </c>
      <c r="C62" s="82">
        <v>800</v>
      </c>
      <c r="D62" s="57"/>
      <c r="E62" s="57">
        <f t="shared" si="3"/>
        <v>800</v>
      </c>
      <c r="F62" s="57">
        <f t="shared" si="13"/>
        <v>800</v>
      </c>
      <c r="G62" s="176">
        <f t="shared" si="0"/>
        <v>100</v>
      </c>
      <c r="H62" s="176">
        <f t="shared" si="2"/>
        <v>100</v>
      </c>
    </row>
    <row r="63" spans="1:8" s="58" customFormat="1" ht="40.5" customHeight="1" x14ac:dyDescent="0.2">
      <c r="A63" s="59" t="s">
        <v>100</v>
      </c>
      <c r="B63" s="42" t="s">
        <v>108</v>
      </c>
      <c r="C63" s="82">
        <v>180</v>
      </c>
      <c r="D63" s="57"/>
      <c r="E63" s="57">
        <f t="shared" si="3"/>
        <v>180</v>
      </c>
      <c r="F63" s="57">
        <f t="shared" si="13"/>
        <v>180</v>
      </c>
      <c r="G63" s="176">
        <f t="shared" si="0"/>
        <v>100</v>
      </c>
      <c r="H63" s="176">
        <f t="shared" si="2"/>
        <v>100</v>
      </c>
    </row>
    <row r="64" spans="1:8" s="58" customFormat="1" ht="38.25" customHeight="1" x14ac:dyDescent="0.2">
      <c r="A64" s="59" t="s">
        <v>100</v>
      </c>
      <c r="B64" s="60" t="s">
        <v>210</v>
      </c>
      <c r="C64" s="82">
        <v>478</v>
      </c>
      <c r="D64" s="57"/>
      <c r="E64" s="57">
        <f t="shared" si="3"/>
        <v>478</v>
      </c>
      <c r="F64" s="57">
        <f t="shared" si="13"/>
        <v>478</v>
      </c>
      <c r="G64" s="176">
        <f t="shared" si="0"/>
        <v>100</v>
      </c>
      <c r="H64" s="176">
        <f t="shared" si="2"/>
        <v>100</v>
      </c>
    </row>
    <row r="65" spans="1:8" s="58" customFormat="1" ht="29.25" customHeight="1" x14ac:dyDescent="0.2">
      <c r="A65" s="59" t="s">
        <v>78</v>
      </c>
      <c r="B65" s="55" t="s">
        <v>211</v>
      </c>
      <c r="C65" s="82">
        <v>1423</v>
      </c>
      <c r="D65" s="57"/>
      <c r="E65" s="57">
        <f t="shared" si="3"/>
        <v>1423</v>
      </c>
      <c r="F65" s="57">
        <f>E65</f>
        <v>1423</v>
      </c>
      <c r="G65" s="176">
        <f t="shared" si="0"/>
        <v>100</v>
      </c>
      <c r="H65" s="176">
        <f t="shared" si="2"/>
        <v>100</v>
      </c>
    </row>
    <row r="66" spans="1:8" s="58" customFormat="1" ht="29.25" customHeight="1" x14ac:dyDescent="0.2">
      <c r="A66" s="59" t="s">
        <v>78</v>
      </c>
      <c r="B66" s="55" t="s">
        <v>212</v>
      </c>
      <c r="C66" s="82">
        <v>1397</v>
      </c>
      <c r="D66" s="57"/>
      <c r="E66" s="57">
        <f t="shared" si="3"/>
        <v>1397</v>
      </c>
      <c r="F66" s="57">
        <f t="shared" ref="F66:F75" si="14">E66</f>
        <v>1397</v>
      </c>
      <c r="G66" s="176">
        <f t="shared" si="0"/>
        <v>100</v>
      </c>
      <c r="H66" s="176">
        <f t="shared" si="2"/>
        <v>100</v>
      </c>
    </row>
    <row r="67" spans="1:8" s="58" customFormat="1" ht="29.25" customHeight="1" x14ac:dyDescent="0.2">
      <c r="A67" s="59" t="s">
        <v>78</v>
      </c>
      <c r="B67" s="55" t="s">
        <v>109</v>
      </c>
      <c r="C67" s="82">
        <v>1326</v>
      </c>
      <c r="D67" s="57"/>
      <c r="E67" s="57">
        <f t="shared" si="3"/>
        <v>1326</v>
      </c>
      <c r="F67" s="57">
        <f t="shared" si="14"/>
        <v>1326</v>
      </c>
      <c r="G67" s="176">
        <f t="shared" si="0"/>
        <v>100</v>
      </c>
      <c r="H67" s="176">
        <f t="shared" si="2"/>
        <v>100</v>
      </c>
    </row>
    <row r="68" spans="1:8" s="58" customFormat="1" ht="29.25" customHeight="1" x14ac:dyDescent="0.2">
      <c r="A68" s="59" t="s">
        <v>78</v>
      </c>
      <c r="B68" s="42" t="s">
        <v>110</v>
      </c>
      <c r="C68" s="82">
        <v>1885</v>
      </c>
      <c r="D68" s="57"/>
      <c r="E68" s="57">
        <f t="shared" si="3"/>
        <v>1885</v>
      </c>
      <c r="F68" s="57">
        <f t="shared" si="14"/>
        <v>1885</v>
      </c>
      <c r="G68" s="176">
        <f t="shared" si="0"/>
        <v>100</v>
      </c>
      <c r="H68" s="176">
        <f t="shared" si="2"/>
        <v>100</v>
      </c>
    </row>
    <row r="69" spans="1:8" s="58" customFormat="1" ht="29.25" customHeight="1" x14ac:dyDescent="0.2">
      <c r="A69" s="59" t="s">
        <v>78</v>
      </c>
      <c r="B69" s="55" t="s">
        <v>111</v>
      </c>
      <c r="C69" s="82">
        <v>942</v>
      </c>
      <c r="D69" s="57"/>
      <c r="E69" s="57">
        <f t="shared" si="3"/>
        <v>942</v>
      </c>
      <c r="F69" s="57">
        <f t="shared" si="14"/>
        <v>942</v>
      </c>
      <c r="G69" s="176">
        <f t="shared" si="0"/>
        <v>100</v>
      </c>
      <c r="H69" s="176">
        <f t="shared" si="2"/>
        <v>100</v>
      </c>
    </row>
    <row r="70" spans="1:8" s="58" customFormat="1" ht="29.25" customHeight="1" x14ac:dyDescent="0.2">
      <c r="A70" s="59" t="s">
        <v>78</v>
      </c>
      <c r="B70" s="55" t="s">
        <v>112</v>
      </c>
      <c r="C70" s="82">
        <v>1780</v>
      </c>
      <c r="D70" s="57"/>
      <c r="E70" s="57">
        <f t="shared" si="3"/>
        <v>1780</v>
      </c>
      <c r="F70" s="57">
        <f t="shared" si="14"/>
        <v>1780</v>
      </c>
      <c r="G70" s="176">
        <f t="shared" si="0"/>
        <v>100</v>
      </c>
      <c r="H70" s="176">
        <f t="shared" si="2"/>
        <v>100</v>
      </c>
    </row>
    <row r="71" spans="1:8" s="58" customFormat="1" ht="29.25" customHeight="1" x14ac:dyDescent="0.2">
      <c r="A71" s="59" t="s">
        <v>78</v>
      </c>
      <c r="B71" s="55" t="s">
        <v>213</v>
      </c>
      <c r="C71" s="82">
        <v>839</v>
      </c>
      <c r="D71" s="57"/>
      <c r="E71" s="57">
        <f t="shared" si="3"/>
        <v>839</v>
      </c>
      <c r="F71" s="57">
        <f t="shared" si="14"/>
        <v>839</v>
      </c>
      <c r="G71" s="176">
        <f t="shared" si="0"/>
        <v>100</v>
      </c>
      <c r="H71" s="176">
        <f t="shared" si="2"/>
        <v>100</v>
      </c>
    </row>
    <row r="72" spans="1:8" s="58" customFormat="1" ht="29.25" customHeight="1" x14ac:dyDescent="0.2">
      <c r="A72" s="59" t="s">
        <v>78</v>
      </c>
      <c r="B72" s="55" t="s">
        <v>113</v>
      </c>
      <c r="C72" s="82">
        <v>799</v>
      </c>
      <c r="D72" s="57"/>
      <c r="E72" s="57">
        <f t="shared" si="3"/>
        <v>799</v>
      </c>
      <c r="F72" s="57">
        <f t="shared" si="14"/>
        <v>799</v>
      </c>
      <c r="G72" s="176">
        <f t="shared" ref="G72:G103" si="15">F72/C72*100</f>
        <v>100</v>
      </c>
      <c r="H72" s="176">
        <f t="shared" ref="H72:H149" si="16">F72/E72*100</f>
        <v>100</v>
      </c>
    </row>
    <row r="73" spans="1:8" s="58" customFormat="1" ht="29.25" customHeight="1" x14ac:dyDescent="0.2">
      <c r="A73" s="59" t="s">
        <v>78</v>
      </c>
      <c r="B73" s="55" t="s">
        <v>114</v>
      </c>
      <c r="C73" s="82">
        <v>910</v>
      </c>
      <c r="D73" s="57"/>
      <c r="E73" s="57">
        <f t="shared" si="3"/>
        <v>910</v>
      </c>
      <c r="F73" s="57">
        <f t="shared" si="14"/>
        <v>910</v>
      </c>
      <c r="G73" s="176">
        <f t="shared" si="15"/>
        <v>100</v>
      </c>
      <c r="H73" s="176">
        <f t="shared" si="16"/>
        <v>100</v>
      </c>
    </row>
    <row r="74" spans="1:8" s="58" customFormat="1" ht="27" customHeight="1" x14ac:dyDescent="0.2">
      <c r="A74" s="59" t="s">
        <v>78</v>
      </c>
      <c r="B74" s="42" t="s">
        <v>146</v>
      </c>
      <c r="C74" s="82">
        <v>933</v>
      </c>
      <c r="D74" s="57"/>
      <c r="E74" s="57">
        <f t="shared" ref="E74:E143" si="17">C74+D74</f>
        <v>933</v>
      </c>
      <c r="F74" s="57">
        <f t="shared" si="14"/>
        <v>933</v>
      </c>
      <c r="G74" s="176">
        <f t="shared" si="15"/>
        <v>100</v>
      </c>
      <c r="H74" s="176">
        <f t="shared" si="16"/>
        <v>100</v>
      </c>
    </row>
    <row r="75" spans="1:8" s="58" customFormat="1" ht="27" customHeight="1" x14ac:dyDescent="0.2">
      <c r="A75" s="59" t="s">
        <v>78</v>
      </c>
      <c r="B75" s="55" t="s">
        <v>115</v>
      </c>
      <c r="C75" s="82">
        <v>520</v>
      </c>
      <c r="D75" s="57"/>
      <c r="E75" s="57">
        <f t="shared" si="17"/>
        <v>520</v>
      </c>
      <c r="F75" s="57">
        <f t="shared" si="14"/>
        <v>520</v>
      </c>
      <c r="G75" s="176">
        <f t="shared" si="15"/>
        <v>100</v>
      </c>
      <c r="H75" s="176">
        <f t="shared" si="16"/>
        <v>100</v>
      </c>
    </row>
    <row r="76" spans="1:8" s="58" customFormat="1" ht="39" customHeight="1" x14ac:dyDescent="0.2">
      <c r="A76" s="59" t="s">
        <v>78</v>
      </c>
      <c r="B76" s="42" t="s">
        <v>116</v>
      </c>
      <c r="C76" s="82">
        <v>170</v>
      </c>
      <c r="D76" s="57">
        <f>SUM(D77:D80)</f>
        <v>0</v>
      </c>
      <c r="E76" s="57">
        <f t="shared" si="17"/>
        <v>170</v>
      </c>
      <c r="F76" s="57">
        <f>SUM(F77:F80)</f>
        <v>170</v>
      </c>
      <c r="G76" s="176">
        <f t="shared" si="15"/>
        <v>100</v>
      </c>
      <c r="H76" s="176">
        <f t="shared" si="16"/>
        <v>100</v>
      </c>
    </row>
    <row r="77" spans="1:8" s="58" customFormat="1" ht="26.25" customHeight="1" x14ac:dyDescent="0.2">
      <c r="A77" s="59" t="s">
        <v>100</v>
      </c>
      <c r="B77" s="55" t="s">
        <v>117</v>
      </c>
      <c r="C77" s="82">
        <v>30</v>
      </c>
      <c r="D77" s="57"/>
      <c r="E77" s="57">
        <f t="shared" si="17"/>
        <v>30</v>
      </c>
      <c r="F77" s="57">
        <v>30</v>
      </c>
      <c r="G77" s="176">
        <f t="shared" si="15"/>
        <v>100</v>
      </c>
      <c r="H77" s="176">
        <f t="shared" si="16"/>
        <v>100</v>
      </c>
    </row>
    <row r="78" spans="1:8" s="58" customFormat="1" ht="26.25" customHeight="1" x14ac:dyDescent="0.2">
      <c r="A78" s="59" t="s">
        <v>100</v>
      </c>
      <c r="B78" s="55" t="s">
        <v>118</v>
      </c>
      <c r="C78" s="82">
        <v>30</v>
      </c>
      <c r="D78" s="57"/>
      <c r="E78" s="57">
        <f t="shared" si="17"/>
        <v>30</v>
      </c>
      <c r="F78" s="57">
        <v>30</v>
      </c>
      <c r="G78" s="176">
        <f t="shared" si="15"/>
        <v>100</v>
      </c>
      <c r="H78" s="176">
        <f t="shared" si="16"/>
        <v>100</v>
      </c>
    </row>
    <row r="79" spans="1:8" s="58" customFormat="1" ht="37.5" customHeight="1" x14ac:dyDescent="0.2">
      <c r="A79" s="59" t="s">
        <v>100</v>
      </c>
      <c r="B79" s="42" t="s">
        <v>119</v>
      </c>
      <c r="C79" s="82">
        <v>80</v>
      </c>
      <c r="D79" s="57"/>
      <c r="E79" s="57">
        <f t="shared" si="17"/>
        <v>80</v>
      </c>
      <c r="F79" s="57">
        <v>80</v>
      </c>
      <c r="G79" s="176">
        <f t="shared" si="15"/>
        <v>100</v>
      </c>
      <c r="H79" s="176">
        <f t="shared" si="16"/>
        <v>100</v>
      </c>
    </row>
    <row r="80" spans="1:8" s="58" customFormat="1" ht="27" customHeight="1" x14ac:dyDescent="0.2">
      <c r="A80" s="59" t="s">
        <v>100</v>
      </c>
      <c r="B80" s="55" t="s">
        <v>120</v>
      </c>
      <c r="C80" s="82">
        <v>30</v>
      </c>
      <c r="D80" s="57"/>
      <c r="E80" s="57">
        <f t="shared" si="17"/>
        <v>30</v>
      </c>
      <c r="F80" s="57">
        <v>30</v>
      </c>
      <c r="G80" s="176">
        <f t="shared" si="15"/>
        <v>100</v>
      </c>
      <c r="H80" s="176">
        <f t="shared" si="16"/>
        <v>100</v>
      </c>
    </row>
    <row r="81" spans="1:9" s="58" customFormat="1" ht="25.9" customHeight="1" x14ac:dyDescent="0.2">
      <c r="A81" s="54" t="s">
        <v>43</v>
      </c>
      <c r="B81" s="55" t="s">
        <v>51</v>
      </c>
      <c r="C81" s="82">
        <v>200</v>
      </c>
      <c r="D81" s="57"/>
      <c r="E81" s="57">
        <f t="shared" si="17"/>
        <v>200</v>
      </c>
      <c r="F81" s="57">
        <f>E81</f>
        <v>200</v>
      </c>
      <c r="G81" s="176">
        <f t="shared" si="15"/>
        <v>100</v>
      </c>
      <c r="H81" s="176">
        <f t="shared" si="16"/>
        <v>100</v>
      </c>
    </row>
    <row r="82" spans="1:9" s="58" customFormat="1" ht="25.9" customHeight="1" x14ac:dyDescent="0.2">
      <c r="A82" s="54" t="s">
        <v>44</v>
      </c>
      <c r="B82" s="55" t="s">
        <v>52</v>
      </c>
      <c r="C82" s="82">
        <v>6150</v>
      </c>
      <c r="D82" s="57"/>
      <c r="E82" s="57">
        <f t="shared" si="17"/>
        <v>6150</v>
      </c>
      <c r="F82" s="57">
        <f t="shared" ref="F82:F84" si="18">E82</f>
        <v>6150</v>
      </c>
      <c r="G82" s="176">
        <f t="shared" si="15"/>
        <v>100</v>
      </c>
      <c r="H82" s="176">
        <f t="shared" si="16"/>
        <v>100</v>
      </c>
    </row>
    <row r="83" spans="1:9" s="58" customFormat="1" ht="25.9" customHeight="1" x14ac:dyDescent="0.2">
      <c r="A83" s="54" t="s">
        <v>121</v>
      </c>
      <c r="B83" s="55" t="s">
        <v>122</v>
      </c>
      <c r="C83" s="82">
        <v>200</v>
      </c>
      <c r="D83" s="57"/>
      <c r="E83" s="57">
        <f t="shared" si="17"/>
        <v>200</v>
      </c>
      <c r="F83" s="57">
        <f t="shared" si="18"/>
        <v>200</v>
      </c>
      <c r="G83" s="176">
        <f t="shared" si="15"/>
        <v>100</v>
      </c>
      <c r="H83" s="176">
        <f t="shared" si="16"/>
        <v>100</v>
      </c>
    </row>
    <row r="84" spans="1:9" s="58" customFormat="1" ht="29.45" customHeight="1" x14ac:dyDescent="0.2">
      <c r="A84" s="54">
        <v>12</v>
      </c>
      <c r="B84" s="55" t="s">
        <v>13</v>
      </c>
      <c r="C84" s="82">
        <v>860</v>
      </c>
      <c r="D84" s="57"/>
      <c r="E84" s="57">
        <f t="shared" si="17"/>
        <v>860</v>
      </c>
      <c r="F84" s="57">
        <f t="shared" si="18"/>
        <v>860</v>
      </c>
      <c r="G84" s="176">
        <f t="shared" si="15"/>
        <v>100</v>
      </c>
      <c r="H84" s="176">
        <f t="shared" si="16"/>
        <v>100</v>
      </c>
    </row>
    <row r="85" spans="1:9" s="58" customFormat="1" ht="28.5" customHeight="1" x14ac:dyDescent="0.2">
      <c r="A85" s="54">
        <v>13</v>
      </c>
      <c r="B85" s="55" t="s">
        <v>53</v>
      </c>
      <c r="C85" s="82">
        <v>70847</v>
      </c>
      <c r="D85" s="57"/>
      <c r="E85" s="57">
        <f t="shared" si="17"/>
        <v>70847</v>
      </c>
      <c r="F85" s="57">
        <v>65580</v>
      </c>
      <c r="G85" s="77">
        <f t="shared" si="15"/>
        <v>92.565669682555367</v>
      </c>
      <c r="H85" s="77">
        <f t="shared" si="16"/>
        <v>92.565669682555367</v>
      </c>
    </row>
    <row r="86" spans="1:9" s="58" customFormat="1" ht="28.5" customHeight="1" x14ac:dyDescent="0.2">
      <c r="A86" s="51" t="s">
        <v>3</v>
      </c>
      <c r="B86" s="52" t="s">
        <v>54</v>
      </c>
      <c r="C86" s="86">
        <v>7696</v>
      </c>
      <c r="D86" s="57"/>
      <c r="E86" s="61">
        <f t="shared" si="17"/>
        <v>7696</v>
      </c>
      <c r="F86" s="61">
        <f>E86</f>
        <v>7696</v>
      </c>
      <c r="G86" s="175">
        <f>F86/C86*100</f>
        <v>100</v>
      </c>
      <c r="H86" s="175">
        <f t="shared" si="16"/>
        <v>100</v>
      </c>
    </row>
    <row r="87" spans="1:9" s="58" customFormat="1" ht="27.75" customHeight="1" x14ac:dyDescent="0.2">
      <c r="A87" s="51" t="s">
        <v>31</v>
      </c>
      <c r="B87" s="52" t="s">
        <v>14</v>
      </c>
      <c r="C87" s="86">
        <v>13607</v>
      </c>
      <c r="D87" s="57"/>
      <c r="E87" s="61">
        <f t="shared" si="17"/>
        <v>13607</v>
      </c>
      <c r="F87" s="61">
        <v>864</v>
      </c>
      <c r="G87" s="77">
        <f t="shared" si="15"/>
        <v>6.3496729624458004</v>
      </c>
      <c r="H87" s="77">
        <f t="shared" si="16"/>
        <v>6.3496729624458004</v>
      </c>
    </row>
    <row r="88" spans="1:9" s="53" customFormat="1" ht="27.75" customHeight="1" x14ac:dyDescent="0.2">
      <c r="A88" s="62" t="s">
        <v>75</v>
      </c>
      <c r="B88" s="63" t="s">
        <v>74</v>
      </c>
      <c r="C88" s="87">
        <f>C89+C98</f>
        <v>53110</v>
      </c>
      <c r="D88" s="87">
        <f t="shared" ref="D88:F88" si="19">D89+D98</f>
        <v>86070</v>
      </c>
      <c r="E88" s="87">
        <f t="shared" si="19"/>
        <v>139180</v>
      </c>
      <c r="F88" s="87">
        <f t="shared" si="19"/>
        <v>138996</v>
      </c>
      <c r="G88" s="76">
        <f>G89+G98</f>
        <v>154.15176049708151</v>
      </c>
      <c r="H88" s="76">
        <f>H89+H98</f>
        <v>199.77575742803521</v>
      </c>
    </row>
    <row r="89" spans="1:9" s="53" customFormat="1" ht="39.75" customHeight="1" x14ac:dyDescent="0.2">
      <c r="A89" s="62">
        <v>1</v>
      </c>
      <c r="B89" s="63" t="s">
        <v>46</v>
      </c>
      <c r="C89" s="87">
        <f>SUM(C92:C94)</f>
        <v>0</v>
      </c>
      <c r="D89" s="64">
        <f>SUM(D90:D97)</f>
        <v>57126</v>
      </c>
      <c r="E89" s="64">
        <f t="shared" ref="E89:G89" si="20">SUM(E90:E97)</f>
        <v>57126</v>
      </c>
      <c r="F89" s="64">
        <f t="shared" si="20"/>
        <v>57126</v>
      </c>
      <c r="G89" s="64">
        <f t="shared" si="20"/>
        <v>0</v>
      </c>
      <c r="H89" s="175">
        <f t="shared" si="16"/>
        <v>100</v>
      </c>
    </row>
    <row r="90" spans="1:9" s="53" customFormat="1" ht="54" customHeight="1" x14ac:dyDescent="0.2">
      <c r="A90" s="65" t="s">
        <v>79</v>
      </c>
      <c r="B90" s="41" t="s">
        <v>151</v>
      </c>
      <c r="C90" s="87"/>
      <c r="D90" s="79">
        <v>7424</v>
      </c>
      <c r="E90" s="57">
        <f t="shared" si="17"/>
        <v>7424</v>
      </c>
      <c r="F90" s="57">
        <f>E90</f>
        <v>7424</v>
      </c>
      <c r="G90" s="77"/>
      <c r="H90" s="176">
        <f t="shared" si="16"/>
        <v>100</v>
      </c>
    </row>
    <row r="91" spans="1:9" s="53" customFormat="1" ht="66" customHeight="1" x14ac:dyDescent="0.2">
      <c r="A91" s="65" t="s">
        <v>79</v>
      </c>
      <c r="B91" s="78" t="s">
        <v>152</v>
      </c>
      <c r="C91" s="87"/>
      <c r="D91" s="79">
        <v>16299</v>
      </c>
      <c r="E91" s="57">
        <f t="shared" si="17"/>
        <v>16299</v>
      </c>
      <c r="F91" s="57">
        <f t="shared" ref="F91:F97" si="21">E91</f>
        <v>16299</v>
      </c>
      <c r="G91" s="77"/>
      <c r="H91" s="176">
        <f t="shared" si="16"/>
        <v>100</v>
      </c>
    </row>
    <row r="92" spans="1:9" s="53" customFormat="1" ht="53.25" customHeight="1" x14ac:dyDescent="0.2">
      <c r="A92" s="65" t="s">
        <v>79</v>
      </c>
      <c r="B92" s="41" t="s">
        <v>214</v>
      </c>
      <c r="C92" s="87"/>
      <c r="D92" s="79">
        <v>1611</v>
      </c>
      <c r="E92" s="57">
        <f t="shared" si="17"/>
        <v>1611</v>
      </c>
      <c r="F92" s="57">
        <f t="shared" si="21"/>
        <v>1611</v>
      </c>
      <c r="G92" s="77"/>
      <c r="H92" s="176">
        <f t="shared" si="16"/>
        <v>100</v>
      </c>
    </row>
    <row r="93" spans="1:9" s="53" customFormat="1" ht="68.25" customHeight="1" x14ac:dyDescent="0.2">
      <c r="A93" s="65" t="s">
        <v>79</v>
      </c>
      <c r="B93" s="41" t="s">
        <v>216</v>
      </c>
      <c r="C93" s="87"/>
      <c r="D93" s="95">
        <v>3955</v>
      </c>
      <c r="E93" s="57">
        <f t="shared" si="17"/>
        <v>3955</v>
      </c>
      <c r="F93" s="57">
        <f t="shared" si="21"/>
        <v>3955</v>
      </c>
      <c r="G93" s="77"/>
      <c r="H93" s="176">
        <f t="shared" si="16"/>
        <v>100</v>
      </c>
    </row>
    <row r="94" spans="1:9" s="53" customFormat="1" ht="69.75" customHeight="1" x14ac:dyDescent="0.2">
      <c r="A94" s="65" t="s">
        <v>79</v>
      </c>
      <c r="B94" s="41" t="s">
        <v>215</v>
      </c>
      <c r="C94" s="87"/>
      <c r="D94" s="79">
        <v>25360</v>
      </c>
      <c r="E94" s="57">
        <f>C94+D94</f>
        <v>25360</v>
      </c>
      <c r="F94" s="57">
        <f>E94</f>
        <v>25360</v>
      </c>
      <c r="G94" s="77"/>
      <c r="H94" s="176">
        <f t="shared" si="16"/>
        <v>100</v>
      </c>
    </row>
    <row r="95" spans="1:9" s="53" customFormat="1" ht="67.5" customHeight="1" x14ac:dyDescent="0.2">
      <c r="A95" s="65" t="s">
        <v>79</v>
      </c>
      <c r="B95" s="178" t="s">
        <v>217</v>
      </c>
      <c r="C95" s="179"/>
      <c r="D95" s="99">
        <v>1409</v>
      </c>
      <c r="E95" s="180">
        <f t="shared" si="17"/>
        <v>1409</v>
      </c>
      <c r="F95" s="180">
        <f t="shared" si="21"/>
        <v>1409</v>
      </c>
      <c r="G95" s="181"/>
      <c r="H95" s="181"/>
      <c r="I95" s="141">
        <v>1408667000</v>
      </c>
    </row>
    <row r="96" spans="1:9" s="53" customFormat="1" ht="113.25" customHeight="1" x14ac:dyDescent="0.2">
      <c r="A96" s="65" t="s">
        <v>79</v>
      </c>
      <c r="B96" s="178" t="s">
        <v>218</v>
      </c>
      <c r="C96" s="179"/>
      <c r="D96" s="99">
        <v>699</v>
      </c>
      <c r="E96" s="180">
        <f t="shared" si="17"/>
        <v>699</v>
      </c>
      <c r="F96" s="180">
        <f t="shared" si="21"/>
        <v>699</v>
      </c>
      <c r="G96" s="181"/>
      <c r="H96" s="181"/>
      <c r="I96" s="141">
        <v>699000000</v>
      </c>
    </row>
    <row r="97" spans="1:9" s="53" customFormat="1" ht="67.5" customHeight="1" x14ac:dyDescent="0.2">
      <c r="A97" s="65" t="s">
        <v>79</v>
      </c>
      <c r="B97" s="178" t="s">
        <v>219</v>
      </c>
      <c r="C97" s="179"/>
      <c r="D97" s="99">
        <v>369</v>
      </c>
      <c r="E97" s="180">
        <f t="shared" si="17"/>
        <v>369</v>
      </c>
      <c r="F97" s="180">
        <f t="shared" si="21"/>
        <v>369</v>
      </c>
      <c r="G97" s="181"/>
      <c r="H97" s="181"/>
      <c r="I97" s="141">
        <v>369332956</v>
      </c>
    </row>
    <row r="98" spans="1:9" s="53" customFormat="1" ht="40.5" customHeight="1" x14ac:dyDescent="0.2">
      <c r="A98" s="62">
        <v>2</v>
      </c>
      <c r="B98" s="63" t="s">
        <v>45</v>
      </c>
      <c r="C98" s="87">
        <f>C99+C105</f>
        <v>53110</v>
      </c>
      <c r="D98" s="87">
        <f t="shared" ref="D98:F98" si="22">D99+D105</f>
        <v>28944</v>
      </c>
      <c r="E98" s="87">
        <f t="shared" si="22"/>
        <v>82054</v>
      </c>
      <c r="F98" s="87">
        <f t="shared" si="22"/>
        <v>81870</v>
      </c>
      <c r="G98" s="76">
        <f t="shared" si="15"/>
        <v>154.15176049708151</v>
      </c>
      <c r="H98" s="76">
        <f t="shared" si="16"/>
        <v>99.775757428035192</v>
      </c>
    </row>
    <row r="99" spans="1:9" s="53" customFormat="1" ht="40.5" customHeight="1" x14ac:dyDescent="0.2">
      <c r="A99" s="66" t="s">
        <v>48</v>
      </c>
      <c r="B99" s="63" t="s">
        <v>47</v>
      </c>
      <c r="C99" s="87">
        <f>SUM(C100:C104)</f>
        <v>53110</v>
      </c>
      <c r="D99" s="87">
        <f>SUM(D100:D104)</f>
        <v>5800</v>
      </c>
      <c r="E99" s="87">
        <f t="shared" ref="E99" si="23">SUM(E100:E104)</f>
        <v>58910</v>
      </c>
      <c r="F99" s="87">
        <f>SUM(F100:F104)</f>
        <v>58910</v>
      </c>
      <c r="G99" s="76">
        <f t="shared" si="15"/>
        <v>110.92073055921672</v>
      </c>
      <c r="H99" s="76">
        <f t="shared" si="16"/>
        <v>100</v>
      </c>
    </row>
    <row r="100" spans="1:9" s="58" customFormat="1" ht="27" customHeight="1" x14ac:dyDescent="0.2">
      <c r="A100" s="65" t="s">
        <v>79</v>
      </c>
      <c r="B100" s="103" t="s">
        <v>147</v>
      </c>
      <c r="C100" s="57">
        <v>14000</v>
      </c>
      <c r="D100" s="43"/>
      <c r="E100" s="57">
        <f t="shared" si="17"/>
        <v>14000</v>
      </c>
      <c r="F100" s="57">
        <f>E100</f>
        <v>14000</v>
      </c>
      <c r="G100" s="176">
        <f t="shared" si="15"/>
        <v>100</v>
      </c>
      <c r="H100" s="176">
        <f t="shared" si="16"/>
        <v>100</v>
      </c>
    </row>
    <row r="101" spans="1:9" s="58" customFormat="1" ht="27" customHeight="1" x14ac:dyDescent="0.2">
      <c r="A101" s="65" t="s">
        <v>79</v>
      </c>
      <c r="B101" s="103" t="s">
        <v>148</v>
      </c>
      <c r="C101" s="57">
        <v>14000</v>
      </c>
      <c r="D101" s="43"/>
      <c r="E101" s="57">
        <f t="shared" si="17"/>
        <v>14000</v>
      </c>
      <c r="F101" s="57">
        <f t="shared" ref="F101:F104" si="24">E101</f>
        <v>14000</v>
      </c>
      <c r="G101" s="176">
        <f t="shared" si="15"/>
        <v>100</v>
      </c>
      <c r="H101" s="176">
        <f t="shared" si="16"/>
        <v>100</v>
      </c>
    </row>
    <row r="102" spans="1:9" s="58" customFormat="1" ht="27" customHeight="1" x14ac:dyDescent="0.2">
      <c r="A102" s="65" t="s">
        <v>79</v>
      </c>
      <c r="B102" s="103" t="s">
        <v>149</v>
      </c>
      <c r="C102" s="57">
        <v>14730</v>
      </c>
      <c r="D102" s="43"/>
      <c r="E102" s="57">
        <f t="shared" si="17"/>
        <v>14730</v>
      </c>
      <c r="F102" s="57">
        <f t="shared" si="24"/>
        <v>14730</v>
      </c>
      <c r="G102" s="176">
        <f t="shared" si="15"/>
        <v>100</v>
      </c>
      <c r="H102" s="176">
        <f t="shared" si="16"/>
        <v>100</v>
      </c>
    </row>
    <row r="103" spans="1:9" s="58" customFormat="1" ht="66.75" customHeight="1" x14ac:dyDescent="0.2">
      <c r="A103" s="65" t="s">
        <v>79</v>
      </c>
      <c r="B103" s="103" t="s">
        <v>150</v>
      </c>
      <c r="C103" s="57">
        <v>10380</v>
      </c>
      <c r="D103" s="43"/>
      <c r="E103" s="57">
        <f t="shared" si="17"/>
        <v>10380</v>
      </c>
      <c r="F103" s="57">
        <f t="shared" si="24"/>
        <v>10380</v>
      </c>
      <c r="G103" s="176">
        <f t="shared" si="15"/>
        <v>100</v>
      </c>
      <c r="H103" s="176">
        <f t="shared" si="16"/>
        <v>100</v>
      </c>
    </row>
    <row r="104" spans="1:9" s="58" customFormat="1" ht="53.25" customHeight="1" x14ac:dyDescent="0.2">
      <c r="A104" s="183" t="s">
        <v>78</v>
      </c>
      <c r="B104" s="182" t="s">
        <v>220</v>
      </c>
      <c r="C104" s="57"/>
      <c r="D104" s="43">
        <v>5800</v>
      </c>
      <c r="E104" s="57">
        <f t="shared" si="17"/>
        <v>5800</v>
      </c>
      <c r="F104" s="57">
        <f t="shared" si="24"/>
        <v>5800</v>
      </c>
      <c r="G104" s="77"/>
      <c r="H104" s="77"/>
    </row>
    <row r="105" spans="1:9" s="53" customFormat="1" ht="24.75" customHeight="1" x14ac:dyDescent="0.2">
      <c r="A105" s="80" t="s">
        <v>49</v>
      </c>
      <c r="B105" s="63" t="s">
        <v>128</v>
      </c>
      <c r="C105" s="88">
        <f>SUM(C110:C117)</f>
        <v>0</v>
      </c>
      <c r="D105" s="67">
        <f>SUM(D106:D126)</f>
        <v>23144</v>
      </c>
      <c r="E105" s="67">
        <f t="shared" ref="E105:F105" si="25">SUM(E106:E126)</f>
        <v>23144</v>
      </c>
      <c r="F105" s="67">
        <f t="shared" si="25"/>
        <v>22960</v>
      </c>
      <c r="G105" s="77"/>
      <c r="H105" s="174">
        <f>F105/E105*100</f>
        <v>99.204977531973725</v>
      </c>
    </row>
    <row r="106" spans="1:9" s="53" customFormat="1" ht="24.75" customHeight="1" x14ac:dyDescent="0.2">
      <c r="A106" s="65" t="s">
        <v>153</v>
      </c>
      <c r="B106" s="41" t="s">
        <v>154</v>
      </c>
      <c r="C106" s="88"/>
      <c r="D106" s="79">
        <v>222</v>
      </c>
      <c r="E106" s="57">
        <f t="shared" si="17"/>
        <v>222</v>
      </c>
      <c r="F106" s="43">
        <f>E106</f>
        <v>222</v>
      </c>
      <c r="G106" s="77"/>
      <c r="H106" s="176">
        <f t="shared" si="16"/>
        <v>100</v>
      </c>
    </row>
    <row r="107" spans="1:9" s="53" customFormat="1" ht="54" customHeight="1" x14ac:dyDescent="0.2">
      <c r="A107" s="65" t="s">
        <v>153</v>
      </c>
      <c r="B107" s="96" t="s">
        <v>221</v>
      </c>
      <c r="C107" s="88"/>
      <c r="D107" s="94">
        <v>1055</v>
      </c>
      <c r="E107" s="57">
        <f t="shared" si="17"/>
        <v>1055</v>
      </c>
      <c r="F107" s="43">
        <f t="shared" ref="F107:F109" si="26">E107</f>
        <v>1055</v>
      </c>
      <c r="G107" s="77"/>
      <c r="H107" s="176">
        <f t="shared" si="16"/>
        <v>100</v>
      </c>
    </row>
    <row r="108" spans="1:9" s="53" customFormat="1" ht="53.25" customHeight="1" x14ac:dyDescent="0.2">
      <c r="A108" s="65"/>
      <c r="B108" s="96" t="s">
        <v>155</v>
      </c>
      <c r="C108" s="88"/>
      <c r="D108" s="98">
        <v>690</v>
      </c>
      <c r="E108" s="57">
        <f t="shared" si="17"/>
        <v>690</v>
      </c>
      <c r="F108" s="43">
        <f t="shared" si="26"/>
        <v>690</v>
      </c>
      <c r="G108" s="77"/>
      <c r="H108" s="176">
        <f t="shared" si="16"/>
        <v>100</v>
      </c>
    </row>
    <row r="109" spans="1:9" s="53" customFormat="1" ht="66" customHeight="1" x14ac:dyDescent="0.2">
      <c r="A109" s="65"/>
      <c r="B109" s="96" t="s">
        <v>156</v>
      </c>
      <c r="C109" s="88"/>
      <c r="D109" s="98">
        <v>762</v>
      </c>
      <c r="E109" s="57">
        <f t="shared" si="17"/>
        <v>762</v>
      </c>
      <c r="F109" s="43">
        <f t="shared" si="26"/>
        <v>762</v>
      </c>
      <c r="G109" s="77"/>
      <c r="H109" s="176">
        <f t="shared" si="16"/>
        <v>100</v>
      </c>
    </row>
    <row r="110" spans="1:9" ht="69" customHeight="1" x14ac:dyDescent="0.2">
      <c r="A110" s="65" t="s">
        <v>153</v>
      </c>
      <c r="B110" s="96" t="s">
        <v>157</v>
      </c>
      <c r="C110" s="89"/>
      <c r="D110" s="98">
        <v>226</v>
      </c>
      <c r="E110" s="57">
        <f t="shared" si="17"/>
        <v>226</v>
      </c>
      <c r="F110" s="43">
        <f t="shared" ref="F110:F113" si="27">E110</f>
        <v>226</v>
      </c>
      <c r="G110" s="77"/>
      <c r="H110" s="176">
        <f t="shared" si="16"/>
        <v>100</v>
      </c>
    </row>
    <row r="111" spans="1:9" ht="69" customHeight="1" x14ac:dyDescent="0.2">
      <c r="A111" s="65" t="s">
        <v>153</v>
      </c>
      <c r="B111" s="96" t="s">
        <v>158</v>
      </c>
      <c r="C111" s="89"/>
      <c r="D111" s="98">
        <v>120</v>
      </c>
      <c r="E111" s="57">
        <f t="shared" si="17"/>
        <v>120</v>
      </c>
      <c r="F111" s="43">
        <f t="shared" si="27"/>
        <v>120</v>
      </c>
      <c r="G111" s="77"/>
      <c r="H111" s="176">
        <f t="shared" si="16"/>
        <v>100</v>
      </c>
    </row>
    <row r="112" spans="1:9" ht="38.25" customHeight="1" x14ac:dyDescent="0.2">
      <c r="A112" s="65" t="s">
        <v>153</v>
      </c>
      <c r="B112" s="96" t="s">
        <v>164</v>
      </c>
      <c r="C112" s="89"/>
      <c r="D112" s="98">
        <v>186</v>
      </c>
      <c r="E112" s="57">
        <f t="shared" si="17"/>
        <v>186</v>
      </c>
      <c r="F112" s="43">
        <f t="shared" si="27"/>
        <v>186</v>
      </c>
      <c r="G112" s="77"/>
      <c r="H112" s="176">
        <f t="shared" si="16"/>
        <v>100</v>
      </c>
    </row>
    <row r="113" spans="1:9" ht="82.5" customHeight="1" x14ac:dyDescent="0.2">
      <c r="A113" s="65" t="s">
        <v>153</v>
      </c>
      <c r="B113" s="96" t="s">
        <v>159</v>
      </c>
      <c r="C113" s="89"/>
      <c r="D113" s="98">
        <v>8000</v>
      </c>
      <c r="E113" s="57">
        <f t="shared" si="17"/>
        <v>8000</v>
      </c>
      <c r="F113" s="43">
        <f t="shared" si="27"/>
        <v>8000</v>
      </c>
      <c r="G113" s="77"/>
      <c r="H113" s="176">
        <f t="shared" si="16"/>
        <v>100</v>
      </c>
    </row>
    <row r="114" spans="1:9" ht="36" customHeight="1" x14ac:dyDescent="0.2">
      <c r="A114" s="65" t="s">
        <v>153</v>
      </c>
      <c r="B114" s="96" t="s">
        <v>160</v>
      </c>
      <c r="C114" s="89"/>
      <c r="D114" s="97">
        <v>50</v>
      </c>
      <c r="E114" s="57">
        <f t="shared" si="17"/>
        <v>50</v>
      </c>
      <c r="F114" s="43">
        <v>25</v>
      </c>
      <c r="G114" s="77"/>
      <c r="H114" s="77">
        <f t="shared" si="16"/>
        <v>50</v>
      </c>
    </row>
    <row r="115" spans="1:9" ht="51.75" customHeight="1" x14ac:dyDescent="0.2">
      <c r="A115" s="65" t="s">
        <v>153</v>
      </c>
      <c r="B115" s="41" t="s">
        <v>161</v>
      </c>
      <c r="C115" s="89"/>
      <c r="D115" s="99">
        <v>149</v>
      </c>
      <c r="E115" s="57">
        <f t="shared" si="17"/>
        <v>149</v>
      </c>
      <c r="F115" s="43">
        <v>120</v>
      </c>
      <c r="G115" s="77"/>
      <c r="H115" s="77">
        <f t="shared" si="16"/>
        <v>80.536912751677846</v>
      </c>
    </row>
    <row r="116" spans="1:9" ht="36" customHeight="1" x14ac:dyDescent="0.2">
      <c r="A116" s="65" t="s">
        <v>153</v>
      </c>
      <c r="B116" s="41" t="s">
        <v>162</v>
      </c>
      <c r="C116" s="89"/>
      <c r="D116" s="99">
        <v>180</v>
      </c>
      <c r="E116" s="57">
        <f t="shared" si="17"/>
        <v>180</v>
      </c>
      <c r="F116" s="43">
        <v>50</v>
      </c>
      <c r="G116" s="77"/>
      <c r="H116" s="77">
        <f t="shared" si="16"/>
        <v>27.777777777777779</v>
      </c>
    </row>
    <row r="117" spans="1:9" ht="39" customHeight="1" x14ac:dyDescent="0.2">
      <c r="A117" s="65" t="s">
        <v>153</v>
      </c>
      <c r="B117" s="41" t="s">
        <v>163</v>
      </c>
      <c r="C117" s="89"/>
      <c r="D117" s="99">
        <v>34</v>
      </c>
      <c r="E117" s="57">
        <f t="shared" si="17"/>
        <v>34</v>
      </c>
      <c r="F117" s="43">
        <v>34</v>
      </c>
      <c r="G117" s="77"/>
      <c r="H117" s="176">
        <f t="shared" si="16"/>
        <v>100</v>
      </c>
    </row>
    <row r="118" spans="1:9" ht="68.25" customHeight="1" x14ac:dyDescent="0.2">
      <c r="A118" s="177" t="s">
        <v>153</v>
      </c>
      <c r="B118" s="184" t="s">
        <v>222</v>
      </c>
      <c r="C118" s="185"/>
      <c r="D118" s="99">
        <v>249</v>
      </c>
      <c r="E118" s="180">
        <f t="shared" si="17"/>
        <v>249</v>
      </c>
      <c r="F118" s="186">
        <f>E118</f>
        <v>249</v>
      </c>
      <c r="G118" s="77"/>
      <c r="H118" s="77"/>
      <c r="I118" s="140">
        <v>248814918</v>
      </c>
    </row>
    <row r="119" spans="1:9" ht="57" customHeight="1" x14ac:dyDescent="0.2">
      <c r="A119" s="177" t="s">
        <v>153</v>
      </c>
      <c r="B119" s="182" t="s">
        <v>189</v>
      </c>
      <c r="C119" s="185"/>
      <c r="D119" s="99">
        <v>500</v>
      </c>
      <c r="E119" s="180">
        <f t="shared" si="17"/>
        <v>500</v>
      </c>
      <c r="F119" s="186">
        <f t="shared" ref="F119:F126" si="28">E119</f>
        <v>500</v>
      </c>
      <c r="G119" s="77"/>
      <c r="H119" s="77"/>
      <c r="I119" s="79">
        <v>500000000</v>
      </c>
    </row>
    <row r="120" spans="1:9" ht="50.25" customHeight="1" x14ac:dyDescent="0.2">
      <c r="A120" s="177" t="s">
        <v>153</v>
      </c>
      <c r="B120" s="182" t="s">
        <v>190</v>
      </c>
      <c r="C120" s="185"/>
      <c r="D120" s="99">
        <v>59</v>
      </c>
      <c r="E120" s="180">
        <f t="shared" si="17"/>
        <v>59</v>
      </c>
      <c r="F120" s="186">
        <f t="shared" si="28"/>
        <v>59</v>
      </c>
      <c r="G120" s="77"/>
      <c r="H120" s="77"/>
      <c r="I120" s="79">
        <v>59400000</v>
      </c>
    </row>
    <row r="121" spans="1:9" ht="38.25" customHeight="1" x14ac:dyDescent="0.2">
      <c r="A121" s="177" t="s">
        <v>153</v>
      </c>
      <c r="B121" s="178" t="s">
        <v>223</v>
      </c>
      <c r="C121" s="185"/>
      <c r="D121" s="99">
        <v>116</v>
      </c>
      <c r="E121" s="180">
        <f t="shared" si="17"/>
        <v>116</v>
      </c>
      <c r="F121" s="186">
        <f t="shared" si="28"/>
        <v>116</v>
      </c>
      <c r="G121" s="77"/>
      <c r="H121" s="77"/>
      <c r="I121" s="79">
        <v>116415000</v>
      </c>
    </row>
    <row r="122" spans="1:9" ht="39" customHeight="1" x14ac:dyDescent="0.2">
      <c r="A122" s="177" t="s">
        <v>153</v>
      </c>
      <c r="B122" s="178" t="s">
        <v>191</v>
      </c>
      <c r="C122" s="185"/>
      <c r="D122" s="99">
        <v>20</v>
      </c>
      <c r="E122" s="180">
        <f t="shared" si="17"/>
        <v>20</v>
      </c>
      <c r="F122" s="186">
        <f t="shared" si="28"/>
        <v>20</v>
      </c>
      <c r="G122" s="77"/>
      <c r="H122" s="77"/>
      <c r="I122" s="79">
        <v>20000000</v>
      </c>
    </row>
    <row r="123" spans="1:9" ht="39" customHeight="1" x14ac:dyDescent="0.2">
      <c r="A123" s="177" t="s">
        <v>153</v>
      </c>
      <c r="B123" s="178" t="s">
        <v>192</v>
      </c>
      <c r="C123" s="185"/>
      <c r="D123" s="99">
        <v>269</v>
      </c>
      <c r="E123" s="180">
        <f t="shared" si="17"/>
        <v>269</v>
      </c>
      <c r="F123" s="186">
        <f t="shared" si="28"/>
        <v>269</v>
      </c>
      <c r="G123" s="77"/>
      <c r="H123" s="77"/>
      <c r="I123" s="79">
        <v>268622000</v>
      </c>
    </row>
    <row r="124" spans="1:9" ht="53.25" customHeight="1" x14ac:dyDescent="0.2">
      <c r="A124" s="177" t="s">
        <v>153</v>
      </c>
      <c r="B124" s="178" t="s">
        <v>193</v>
      </c>
      <c r="C124" s="185"/>
      <c r="D124" s="99">
        <v>9630</v>
      </c>
      <c r="E124" s="180">
        <f t="shared" si="17"/>
        <v>9630</v>
      </c>
      <c r="F124" s="186">
        <f t="shared" si="28"/>
        <v>9630</v>
      </c>
      <c r="G124" s="77"/>
      <c r="H124" s="77"/>
      <c r="I124" s="79">
        <v>9630308548</v>
      </c>
    </row>
    <row r="125" spans="1:9" ht="73.5" customHeight="1" x14ac:dyDescent="0.2">
      <c r="A125" s="177" t="s">
        <v>153</v>
      </c>
      <c r="B125" s="178" t="s">
        <v>194</v>
      </c>
      <c r="C125" s="185"/>
      <c r="D125" s="99">
        <v>319</v>
      </c>
      <c r="E125" s="180">
        <f t="shared" si="17"/>
        <v>319</v>
      </c>
      <c r="F125" s="186">
        <f t="shared" si="28"/>
        <v>319</v>
      </c>
      <c r="G125" s="77"/>
      <c r="H125" s="77"/>
      <c r="I125" s="79">
        <v>319376000</v>
      </c>
    </row>
    <row r="126" spans="1:9" ht="54" customHeight="1" x14ac:dyDescent="0.2">
      <c r="A126" s="177" t="s">
        <v>153</v>
      </c>
      <c r="B126" s="178" t="s">
        <v>195</v>
      </c>
      <c r="C126" s="185"/>
      <c r="D126" s="99">
        <v>308</v>
      </c>
      <c r="E126" s="180">
        <f t="shared" si="17"/>
        <v>308</v>
      </c>
      <c r="F126" s="186">
        <f t="shared" si="28"/>
        <v>308</v>
      </c>
      <c r="G126" s="77"/>
      <c r="H126" s="77"/>
      <c r="I126" s="79">
        <v>307627403</v>
      </c>
    </row>
    <row r="127" spans="1:9" s="70" customFormat="1" ht="28.5" customHeight="1" x14ac:dyDescent="0.2">
      <c r="A127" s="80" t="s">
        <v>77</v>
      </c>
      <c r="B127" s="63" t="s">
        <v>59</v>
      </c>
      <c r="C127" s="90"/>
      <c r="D127" s="69">
        <f>D128+D142</f>
        <v>9039.7900000000009</v>
      </c>
      <c r="E127" s="61">
        <f t="shared" si="17"/>
        <v>9039.7900000000009</v>
      </c>
      <c r="F127" s="69">
        <f>F128+F142</f>
        <v>9039.7900000000009</v>
      </c>
      <c r="G127" s="76"/>
      <c r="H127" s="175">
        <f t="shared" si="16"/>
        <v>100</v>
      </c>
    </row>
    <row r="128" spans="1:9" s="70" customFormat="1" ht="28.5" customHeight="1" x14ac:dyDescent="0.2">
      <c r="A128" s="80" t="s">
        <v>80</v>
      </c>
      <c r="B128" s="71" t="s">
        <v>60</v>
      </c>
      <c r="C128" s="91"/>
      <c r="D128" s="64">
        <f>D129+D135+D141</f>
        <v>6835.79</v>
      </c>
      <c r="E128" s="61">
        <f>C128+D128</f>
        <v>6835.79</v>
      </c>
      <c r="F128" s="64">
        <f>F129+F135+F141</f>
        <v>6835.79</v>
      </c>
      <c r="G128" s="76"/>
      <c r="H128" s="175">
        <f t="shared" si="16"/>
        <v>100</v>
      </c>
    </row>
    <row r="129" spans="1:8" ht="39.75" customHeight="1" x14ac:dyDescent="0.2">
      <c r="A129" s="65">
        <v>1</v>
      </c>
      <c r="B129" s="63" t="s">
        <v>61</v>
      </c>
      <c r="C129" s="87"/>
      <c r="D129" s="64">
        <f>SUM(D130:D134)</f>
        <v>233.79000000000002</v>
      </c>
      <c r="E129" s="61">
        <f t="shared" si="17"/>
        <v>233.79000000000002</v>
      </c>
      <c r="F129" s="61">
        <f>SUM(F130:F134)</f>
        <v>233.79000000000002</v>
      </c>
      <c r="G129" s="76"/>
      <c r="H129" s="175">
        <f t="shared" si="16"/>
        <v>100</v>
      </c>
    </row>
    <row r="130" spans="1:8" s="72" customFormat="1" ht="111" customHeight="1" x14ac:dyDescent="0.2">
      <c r="A130" s="80" t="s">
        <v>142</v>
      </c>
      <c r="B130" s="104" t="s">
        <v>175</v>
      </c>
      <c r="C130" s="87"/>
      <c r="D130" s="105">
        <v>6.79</v>
      </c>
      <c r="E130" s="57">
        <f t="shared" si="17"/>
        <v>6.79</v>
      </c>
      <c r="F130" s="64">
        <f>E130</f>
        <v>6.79</v>
      </c>
      <c r="G130" s="77"/>
      <c r="H130" s="176">
        <f t="shared" si="16"/>
        <v>100</v>
      </c>
    </row>
    <row r="131" spans="1:8" s="72" customFormat="1" ht="39" customHeight="1" x14ac:dyDescent="0.2">
      <c r="A131" s="80" t="s">
        <v>142</v>
      </c>
      <c r="B131" s="41" t="s">
        <v>141</v>
      </c>
      <c r="C131" s="87"/>
      <c r="D131" s="106">
        <v>1</v>
      </c>
      <c r="E131" s="57">
        <f t="shared" si="17"/>
        <v>1</v>
      </c>
      <c r="F131" s="43">
        <f t="shared" ref="F131:F134" si="29">E131</f>
        <v>1</v>
      </c>
      <c r="G131" s="77"/>
      <c r="H131" s="176">
        <f t="shared" si="16"/>
        <v>100</v>
      </c>
    </row>
    <row r="132" spans="1:8" s="72" customFormat="1" ht="100.5" customHeight="1" x14ac:dyDescent="0.2">
      <c r="A132" s="80" t="s">
        <v>142</v>
      </c>
      <c r="B132" s="41" t="s">
        <v>165</v>
      </c>
      <c r="C132" s="87"/>
      <c r="D132" s="106">
        <v>119</v>
      </c>
      <c r="E132" s="57">
        <f t="shared" si="17"/>
        <v>119</v>
      </c>
      <c r="F132" s="43">
        <f t="shared" si="29"/>
        <v>119</v>
      </c>
      <c r="G132" s="77"/>
      <c r="H132" s="176">
        <f t="shared" si="16"/>
        <v>100</v>
      </c>
    </row>
    <row r="133" spans="1:8" s="72" customFormat="1" ht="51.75" customHeight="1" x14ac:dyDescent="0.2">
      <c r="A133" s="80" t="s">
        <v>142</v>
      </c>
      <c r="B133" s="41" t="s">
        <v>166</v>
      </c>
      <c r="C133" s="87"/>
      <c r="D133" s="106">
        <v>53</v>
      </c>
      <c r="E133" s="57">
        <f t="shared" si="17"/>
        <v>53</v>
      </c>
      <c r="F133" s="43">
        <f t="shared" si="29"/>
        <v>53</v>
      </c>
      <c r="G133" s="77"/>
      <c r="H133" s="77">
        <f t="shared" si="16"/>
        <v>100</v>
      </c>
    </row>
    <row r="134" spans="1:8" s="72" customFormat="1" ht="67.5" customHeight="1" x14ac:dyDescent="0.2">
      <c r="A134" s="80" t="s">
        <v>142</v>
      </c>
      <c r="B134" s="42" t="s">
        <v>167</v>
      </c>
      <c r="C134" s="87"/>
      <c r="D134" s="106">
        <v>54</v>
      </c>
      <c r="E134" s="57">
        <f t="shared" si="17"/>
        <v>54</v>
      </c>
      <c r="F134" s="43">
        <f t="shared" si="29"/>
        <v>54</v>
      </c>
      <c r="G134" s="77"/>
      <c r="H134" s="77">
        <f t="shared" si="16"/>
        <v>100</v>
      </c>
    </row>
    <row r="135" spans="1:8" s="72" customFormat="1" ht="27.75" customHeight="1" x14ac:dyDescent="0.2">
      <c r="A135" s="107">
        <v>2</v>
      </c>
      <c r="B135" s="117" t="s">
        <v>168</v>
      </c>
      <c r="C135" s="87"/>
      <c r="D135" s="64">
        <f>D136+D140</f>
        <v>5246</v>
      </c>
      <c r="E135" s="61">
        <f t="shared" si="17"/>
        <v>5246</v>
      </c>
      <c r="F135" s="64">
        <f>F136+F140</f>
        <v>5246</v>
      </c>
      <c r="G135" s="77"/>
      <c r="H135" s="176">
        <f t="shared" si="16"/>
        <v>100</v>
      </c>
    </row>
    <row r="136" spans="1:8" s="72" customFormat="1" ht="27.75" customHeight="1" x14ac:dyDescent="0.2">
      <c r="A136" s="108" t="s">
        <v>48</v>
      </c>
      <c r="B136" s="117" t="s">
        <v>169</v>
      </c>
      <c r="C136" s="87"/>
      <c r="D136" s="109">
        <f>SUM(D137:D139)</f>
        <v>3897</v>
      </c>
      <c r="E136" s="57">
        <f t="shared" si="17"/>
        <v>3897</v>
      </c>
      <c r="F136" s="43">
        <f>SUM(F137:F139)</f>
        <v>3897</v>
      </c>
      <c r="G136" s="77"/>
      <c r="H136" s="176">
        <f t="shared" si="16"/>
        <v>100</v>
      </c>
    </row>
    <row r="137" spans="1:8" s="72" customFormat="1" ht="51" customHeight="1" x14ac:dyDescent="0.2">
      <c r="A137" s="110" t="s">
        <v>79</v>
      </c>
      <c r="B137" s="111" t="s">
        <v>170</v>
      </c>
      <c r="C137" s="87"/>
      <c r="D137" s="112">
        <v>1372</v>
      </c>
      <c r="E137" s="57">
        <f t="shared" si="17"/>
        <v>1372</v>
      </c>
      <c r="F137" s="43">
        <f t="shared" ref="F137:F138" si="30">E137</f>
        <v>1372</v>
      </c>
      <c r="G137" s="77"/>
      <c r="H137" s="176">
        <f t="shared" si="16"/>
        <v>100</v>
      </c>
    </row>
    <row r="138" spans="1:8" s="72" customFormat="1" ht="54" customHeight="1" x14ac:dyDescent="0.2">
      <c r="A138" s="110" t="s">
        <v>79</v>
      </c>
      <c r="B138" s="111" t="s">
        <v>171</v>
      </c>
      <c r="C138" s="87"/>
      <c r="D138" s="112">
        <v>2492</v>
      </c>
      <c r="E138" s="57">
        <f t="shared" si="17"/>
        <v>2492</v>
      </c>
      <c r="F138" s="43">
        <f t="shared" si="30"/>
        <v>2492</v>
      </c>
      <c r="G138" s="77"/>
      <c r="H138" s="176">
        <f t="shared" si="16"/>
        <v>100</v>
      </c>
    </row>
    <row r="139" spans="1:8" ht="36" customHeight="1" x14ac:dyDescent="0.2">
      <c r="A139" s="110" t="s">
        <v>172</v>
      </c>
      <c r="B139" s="111" t="s">
        <v>173</v>
      </c>
      <c r="C139" s="91"/>
      <c r="D139" s="112">
        <v>33</v>
      </c>
      <c r="E139" s="57">
        <f t="shared" si="17"/>
        <v>33</v>
      </c>
      <c r="F139" s="44">
        <f>E139</f>
        <v>33</v>
      </c>
      <c r="G139" s="77"/>
      <c r="H139" s="176">
        <f t="shared" si="16"/>
        <v>100</v>
      </c>
    </row>
    <row r="140" spans="1:8" ht="27" customHeight="1" x14ac:dyDescent="0.2">
      <c r="A140" s="110" t="s">
        <v>49</v>
      </c>
      <c r="B140" s="101" t="s">
        <v>174</v>
      </c>
      <c r="C140" s="91"/>
      <c r="D140" s="113">
        <v>1349</v>
      </c>
      <c r="E140" s="57">
        <f t="shared" si="17"/>
        <v>1349</v>
      </c>
      <c r="F140" s="44">
        <f t="shared" ref="F140" si="31">E140</f>
        <v>1349</v>
      </c>
      <c r="G140" s="77"/>
      <c r="H140" s="176">
        <f t="shared" si="16"/>
        <v>100</v>
      </c>
    </row>
    <row r="141" spans="1:8" s="72" customFormat="1" ht="36.75" customHeight="1" x14ac:dyDescent="0.2">
      <c r="A141" s="80">
        <v>3</v>
      </c>
      <c r="B141" s="63" t="s">
        <v>176</v>
      </c>
      <c r="C141" s="92"/>
      <c r="D141" s="74">
        <v>1356</v>
      </c>
      <c r="E141" s="61">
        <f t="shared" si="17"/>
        <v>1356</v>
      </c>
      <c r="F141" s="69">
        <f>E141</f>
        <v>1356</v>
      </c>
      <c r="G141" s="77"/>
      <c r="H141" s="175">
        <f t="shared" si="16"/>
        <v>100</v>
      </c>
    </row>
    <row r="142" spans="1:8" s="72" customFormat="1" ht="23.25" customHeight="1" x14ac:dyDescent="0.2">
      <c r="A142" s="80" t="s">
        <v>81</v>
      </c>
      <c r="B142" s="73" t="s">
        <v>62</v>
      </c>
      <c r="C142" s="92"/>
      <c r="D142" s="74">
        <v>2204</v>
      </c>
      <c r="E142" s="61">
        <f t="shared" si="17"/>
        <v>2204</v>
      </c>
      <c r="F142" s="69">
        <f>E142</f>
        <v>2204</v>
      </c>
      <c r="G142" s="77"/>
      <c r="H142" s="175">
        <f t="shared" si="16"/>
        <v>100</v>
      </c>
    </row>
    <row r="143" spans="1:8" s="72" customFormat="1" ht="38.450000000000003" customHeight="1" x14ac:dyDescent="0.2">
      <c r="A143" s="80" t="s">
        <v>177</v>
      </c>
      <c r="B143" s="75" t="s">
        <v>183</v>
      </c>
      <c r="C143" s="92"/>
      <c r="D143" s="74">
        <v>125951</v>
      </c>
      <c r="E143" s="61">
        <f t="shared" si="17"/>
        <v>125951</v>
      </c>
      <c r="F143" s="69">
        <f>F144+F151</f>
        <v>125951</v>
      </c>
      <c r="G143" s="77"/>
      <c r="H143" s="175">
        <f t="shared" si="16"/>
        <v>100</v>
      </c>
    </row>
    <row r="144" spans="1:8" s="72" customFormat="1" ht="28.5" customHeight="1" x14ac:dyDescent="0.2">
      <c r="A144" s="80">
        <v>1</v>
      </c>
      <c r="B144" s="73" t="s">
        <v>182</v>
      </c>
      <c r="C144" s="92"/>
      <c r="D144" s="74"/>
      <c r="E144" s="61">
        <v>123319</v>
      </c>
      <c r="F144" s="69">
        <v>123319</v>
      </c>
      <c r="G144" s="77"/>
      <c r="H144" s="176">
        <f t="shared" si="16"/>
        <v>100</v>
      </c>
    </row>
    <row r="145" spans="1:8" s="45" customFormat="1" ht="24" customHeight="1" x14ac:dyDescent="0.25">
      <c r="A145" s="100"/>
      <c r="B145" s="101" t="s">
        <v>135</v>
      </c>
      <c r="C145" s="100"/>
      <c r="D145" s="101"/>
      <c r="E145" s="101"/>
      <c r="F145" s="100"/>
      <c r="G145" s="77"/>
      <c r="H145" s="176"/>
    </row>
    <row r="146" spans="1:8" s="45" customFormat="1" ht="37.5" customHeight="1" x14ac:dyDescent="0.25">
      <c r="A146" s="114">
        <v>1</v>
      </c>
      <c r="B146" s="41" t="s">
        <v>176</v>
      </c>
      <c r="C146" s="115"/>
      <c r="D146" s="101"/>
      <c r="E146" s="115">
        <v>1752</v>
      </c>
      <c r="F146" s="115">
        <f>E146</f>
        <v>1752</v>
      </c>
      <c r="G146" s="77"/>
      <c r="H146" s="176">
        <f t="shared" si="16"/>
        <v>100</v>
      </c>
    </row>
    <row r="147" spans="1:8" s="45" customFormat="1" ht="37.5" customHeight="1" x14ac:dyDescent="0.25">
      <c r="A147" s="114">
        <v>2</v>
      </c>
      <c r="B147" s="41" t="s">
        <v>178</v>
      </c>
      <c r="C147" s="115"/>
      <c r="D147" s="101"/>
      <c r="E147" s="115">
        <f>SUM(E148:E148)</f>
        <v>340</v>
      </c>
      <c r="F147" s="115">
        <f>SUM(F148:F148)</f>
        <v>340</v>
      </c>
      <c r="G147" s="77"/>
      <c r="H147" s="176">
        <f t="shared" si="16"/>
        <v>100</v>
      </c>
    </row>
    <row r="148" spans="1:8" s="45" customFormat="1" ht="57" customHeight="1" x14ac:dyDescent="0.25">
      <c r="A148" s="114" t="s">
        <v>79</v>
      </c>
      <c r="B148" s="116" t="s">
        <v>179</v>
      </c>
      <c r="C148" s="115"/>
      <c r="D148" s="101"/>
      <c r="E148" s="115">
        <v>340</v>
      </c>
      <c r="F148" s="115">
        <v>340</v>
      </c>
      <c r="G148" s="77"/>
      <c r="H148" s="176">
        <f t="shared" si="16"/>
        <v>100</v>
      </c>
    </row>
    <row r="149" spans="1:8" s="45" customFormat="1" ht="39.75" customHeight="1" x14ac:dyDescent="0.25">
      <c r="A149" s="114">
        <v>3</v>
      </c>
      <c r="B149" s="116" t="s">
        <v>180</v>
      </c>
      <c r="C149" s="115"/>
      <c r="D149" s="101"/>
      <c r="E149" s="115">
        <v>20061</v>
      </c>
      <c r="F149" s="115">
        <f>E149</f>
        <v>20061</v>
      </c>
      <c r="G149" s="77"/>
      <c r="H149" s="176">
        <f t="shared" si="16"/>
        <v>100</v>
      </c>
    </row>
    <row r="150" spans="1:8" s="45" customFormat="1" ht="69.75" customHeight="1" x14ac:dyDescent="0.25">
      <c r="A150" s="114">
        <v>4</v>
      </c>
      <c r="B150" s="116" t="s">
        <v>181</v>
      </c>
      <c r="C150" s="115"/>
      <c r="D150" s="101"/>
      <c r="E150" s="115">
        <v>9127</v>
      </c>
      <c r="F150" s="115">
        <f>E150</f>
        <v>9127</v>
      </c>
      <c r="G150" s="77"/>
      <c r="H150" s="176">
        <f t="shared" ref="H150:H151" si="32">F150/E150*100</f>
        <v>100</v>
      </c>
    </row>
    <row r="151" spans="1:8" s="72" customFormat="1" ht="28.5" customHeight="1" x14ac:dyDescent="0.2">
      <c r="A151" s="80">
        <v>1</v>
      </c>
      <c r="B151" s="73" t="s">
        <v>202</v>
      </c>
      <c r="C151" s="92"/>
      <c r="D151" s="74"/>
      <c r="E151" s="61">
        <v>2632</v>
      </c>
      <c r="F151" s="69">
        <f>E151</f>
        <v>2632</v>
      </c>
      <c r="G151" s="77"/>
      <c r="H151" s="175">
        <f t="shared" si="32"/>
        <v>100</v>
      </c>
    </row>
    <row r="152" spans="1:8" ht="15" x14ac:dyDescent="0.25">
      <c r="A152" s="45"/>
    </row>
    <row r="153" spans="1:8" ht="15" x14ac:dyDescent="0.25">
      <c r="A153" s="45"/>
    </row>
    <row r="154" spans="1:8" ht="15" x14ac:dyDescent="0.25">
      <c r="A154" s="45"/>
    </row>
    <row r="155" spans="1:8" ht="15" x14ac:dyDescent="0.25">
      <c r="A155" s="45"/>
    </row>
    <row r="156" spans="1:8" ht="15" x14ac:dyDescent="0.25">
      <c r="A156" s="45"/>
    </row>
    <row r="157" spans="1:8" ht="15" x14ac:dyDescent="0.25">
      <c r="A157" s="45"/>
    </row>
    <row r="158" spans="1:8" ht="15" x14ac:dyDescent="0.25">
      <c r="A158" s="45"/>
    </row>
    <row r="159" spans="1:8" ht="15" x14ac:dyDescent="0.25">
      <c r="A159" s="45"/>
    </row>
    <row r="160" spans="1:8" ht="15" x14ac:dyDescent="0.25">
      <c r="A160" s="45"/>
    </row>
    <row r="161" spans="1:1" ht="15" x14ac:dyDescent="0.25">
      <c r="A161" s="45"/>
    </row>
    <row r="162" spans="1:1" ht="15" x14ac:dyDescent="0.25">
      <c r="A162" s="45"/>
    </row>
    <row r="163" spans="1:1" ht="15" x14ac:dyDescent="0.25">
      <c r="A163" s="45"/>
    </row>
    <row r="164" spans="1:1" ht="15" x14ac:dyDescent="0.25">
      <c r="A164" s="45"/>
    </row>
    <row r="165" spans="1:1" ht="15" x14ac:dyDescent="0.25">
      <c r="A165" s="45"/>
    </row>
    <row r="166" spans="1:1" ht="15" x14ac:dyDescent="0.25">
      <c r="A166" s="45"/>
    </row>
    <row r="167" spans="1:1" ht="15" x14ac:dyDescent="0.25">
      <c r="A167" s="45"/>
    </row>
    <row r="168" spans="1:1" ht="15" x14ac:dyDescent="0.25">
      <c r="A168" s="45"/>
    </row>
    <row r="169" spans="1:1" ht="15" x14ac:dyDescent="0.25">
      <c r="A169" s="45"/>
    </row>
    <row r="170" spans="1:1" ht="15" x14ac:dyDescent="0.25">
      <c r="A170" s="45"/>
    </row>
    <row r="171" spans="1:1" ht="15" x14ac:dyDescent="0.25">
      <c r="A171" s="45"/>
    </row>
    <row r="172" spans="1:1" ht="15" x14ac:dyDescent="0.25">
      <c r="A172" s="45"/>
    </row>
    <row r="173" spans="1:1" ht="15" x14ac:dyDescent="0.25">
      <c r="A173" s="45"/>
    </row>
    <row r="174" spans="1:1" ht="15" x14ac:dyDescent="0.25">
      <c r="A174" s="45"/>
    </row>
    <row r="175" spans="1:1" ht="15" x14ac:dyDescent="0.25">
      <c r="A175" s="45"/>
    </row>
    <row r="176" spans="1:1" ht="15" x14ac:dyDescent="0.25">
      <c r="A176" s="45"/>
    </row>
    <row r="177" spans="1:1" ht="15" x14ac:dyDescent="0.25">
      <c r="A177" s="45"/>
    </row>
    <row r="178" spans="1:1" ht="15" x14ac:dyDescent="0.25">
      <c r="A178" s="45"/>
    </row>
    <row r="179" spans="1:1" ht="15" x14ac:dyDescent="0.25">
      <c r="A179" s="45"/>
    </row>
    <row r="180" spans="1:1" ht="15" x14ac:dyDescent="0.25">
      <c r="A180" s="45"/>
    </row>
    <row r="181" spans="1:1" ht="15" x14ac:dyDescent="0.25">
      <c r="A181" s="45"/>
    </row>
    <row r="182" spans="1:1" ht="15" x14ac:dyDescent="0.25">
      <c r="A182" s="45"/>
    </row>
    <row r="183" spans="1:1" ht="15" x14ac:dyDescent="0.25">
      <c r="A183" s="45"/>
    </row>
    <row r="184" spans="1:1" ht="15" x14ac:dyDescent="0.25">
      <c r="A184" s="45"/>
    </row>
    <row r="185" spans="1:1" ht="15" x14ac:dyDescent="0.25">
      <c r="A185" s="45"/>
    </row>
    <row r="186" spans="1:1" ht="15" x14ac:dyDescent="0.25">
      <c r="A186" s="45"/>
    </row>
    <row r="187" spans="1:1" ht="15" x14ac:dyDescent="0.25">
      <c r="A187" s="45"/>
    </row>
    <row r="188" spans="1:1" ht="15" x14ac:dyDescent="0.25">
      <c r="A188" s="45"/>
    </row>
    <row r="189" spans="1:1" ht="15" x14ac:dyDescent="0.25">
      <c r="A189" s="45"/>
    </row>
    <row r="190" spans="1:1" ht="15" x14ac:dyDescent="0.25">
      <c r="A190" s="45"/>
    </row>
    <row r="191" spans="1:1" ht="15" x14ac:dyDescent="0.25">
      <c r="A191" s="45"/>
    </row>
    <row r="192" spans="1:1" ht="15" x14ac:dyDescent="0.25">
      <c r="A192" s="45"/>
    </row>
    <row r="193" spans="1:1" ht="15" x14ac:dyDescent="0.25">
      <c r="A193" s="45"/>
    </row>
    <row r="194" spans="1:1" ht="15" x14ac:dyDescent="0.25">
      <c r="A194" s="45"/>
    </row>
    <row r="195" spans="1:1" ht="15" x14ac:dyDescent="0.25">
      <c r="A195" s="45"/>
    </row>
    <row r="196" spans="1:1" ht="15" x14ac:dyDescent="0.25">
      <c r="A196" s="45"/>
    </row>
    <row r="197" spans="1:1" ht="15" x14ac:dyDescent="0.25">
      <c r="A197" s="45"/>
    </row>
    <row r="198" spans="1:1" ht="15" x14ac:dyDescent="0.25">
      <c r="A198" s="45"/>
    </row>
    <row r="199" spans="1:1" ht="15" x14ac:dyDescent="0.25">
      <c r="A199" s="45"/>
    </row>
    <row r="200" spans="1:1" ht="15" x14ac:dyDescent="0.25">
      <c r="A200" s="45"/>
    </row>
    <row r="201" spans="1:1" ht="15" x14ac:dyDescent="0.25">
      <c r="A201" s="45"/>
    </row>
    <row r="202" spans="1:1" ht="15" x14ac:dyDescent="0.25">
      <c r="A202" s="45"/>
    </row>
    <row r="203" spans="1:1" ht="15" x14ac:dyDescent="0.25">
      <c r="A203" s="45"/>
    </row>
    <row r="204" spans="1:1" ht="15" x14ac:dyDescent="0.25">
      <c r="A204" s="45"/>
    </row>
    <row r="205" spans="1:1" ht="15" x14ac:dyDescent="0.25">
      <c r="A205" s="45"/>
    </row>
    <row r="206" spans="1:1" ht="15" x14ac:dyDescent="0.25">
      <c r="A206" s="45"/>
    </row>
    <row r="207" spans="1:1" ht="15" x14ac:dyDescent="0.25">
      <c r="A207" s="45"/>
    </row>
    <row r="208" spans="1:1" ht="15" x14ac:dyDescent="0.25">
      <c r="A208" s="45"/>
    </row>
    <row r="209" spans="1:1" ht="15" x14ac:dyDescent="0.25">
      <c r="A209" s="45"/>
    </row>
    <row r="210" spans="1:1" ht="15" x14ac:dyDescent="0.25">
      <c r="A210" s="45"/>
    </row>
    <row r="211" spans="1:1" ht="15" x14ac:dyDescent="0.25">
      <c r="A211" s="45"/>
    </row>
    <row r="212" spans="1:1" ht="15" x14ac:dyDescent="0.25">
      <c r="A212" s="45"/>
    </row>
    <row r="213" spans="1:1" ht="15" x14ac:dyDescent="0.25">
      <c r="A213" s="45"/>
    </row>
    <row r="214" spans="1:1" ht="15" x14ac:dyDescent="0.25">
      <c r="A214" s="45"/>
    </row>
    <row r="215" spans="1:1" ht="15" x14ac:dyDescent="0.25">
      <c r="A215" s="45"/>
    </row>
    <row r="216" spans="1:1" ht="15" x14ac:dyDescent="0.25">
      <c r="A216" s="45"/>
    </row>
    <row r="217" spans="1:1" ht="15" x14ac:dyDescent="0.25">
      <c r="A217" s="45"/>
    </row>
    <row r="218" spans="1:1" ht="15" x14ac:dyDescent="0.25">
      <c r="A218" s="45"/>
    </row>
    <row r="219" spans="1:1" ht="15" x14ac:dyDescent="0.25">
      <c r="A219" s="45"/>
    </row>
    <row r="220" spans="1:1" ht="15" x14ac:dyDescent="0.25">
      <c r="A220" s="45"/>
    </row>
    <row r="221" spans="1:1" ht="15" x14ac:dyDescent="0.25">
      <c r="A221" s="45"/>
    </row>
    <row r="222" spans="1:1" ht="15" x14ac:dyDescent="0.25">
      <c r="A222" s="45"/>
    </row>
    <row r="223" spans="1:1" ht="15" x14ac:dyDescent="0.25">
      <c r="A223" s="45"/>
    </row>
    <row r="224" spans="1:1" ht="15" x14ac:dyDescent="0.25">
      <c r="A224" s="45"/>
    </row>
    <row r="225" spans="1:1" ht="15" x14ac:dyDescent="0.25">
      <c r="A225" s="45"/>
    </row>
    <row r="226" spans="1:1" ht="15" x14ac:dyDescent="0.25">
      <c r="A226" s="45"/>
    </row>
    <row r="227" spans="1:1" ht="15" x14ac:dyDescent="0.25">
      <c r="A227" s="45"/>
    </row>
    <row r="228" spans="1:1" ht="15" x14ac:dyDescent="0.25">
      <c r="A228" s="45"/>
    </row>
    <row r="229" spans="1:1" ht="15" x14ac:dyDescent="0.25">
      <c r="A229" s="45"/>
    </row>
    <row r="230" spans="1:1" ht="15" x14ac:dyDescent="0.25">
      <c r="A230" s="45"/>
    </row>
    <row r="231" spans="1:1" ht="15" x14ac:dyDescent="0.25">
      <c r="A231" s="45"/>
    </row>
    <row r="232" spans="1:1" ht="15" x14ac:dyDescent="0.25">
      <c r="A232" s="45"/>
    </row>
    <row r="233" spans="1:1" ht="15" x14ac:dyDescent="0.25">
      <c r="A233" s="45"/>
    </row>
    <row r="234" spans="1:1" ht="15" x14ac:dyDescent="0.25">
      <c r="A234" s="45"/>
    </row>
    <row r="235" spans="1:1" ht="15" x14ac:dyDescent="0.25">
      <c r="A235" s="45"/>
    </row>
    <row r="236" spans="1:1" ht="15" x14ac:dyDescent="0.25">
      <c r="A236" s="45"/>
    </row>
    <row r="237" spans="1:1" ht="15" x14ac:dyDescent="0.25">
      <c r="A237" s="45"/>
    </row>
    <row r="238" spans="1:1" ht="15" x14ac:dyDescent="0.25">
      <c r="A238" s="45"/>
    </row>
    <row r="239" spans="1:1" ht="15" x14ac:dyDescent="0.25">
      <c r="A239" s="45"/>
    </row>
    <row r="240" spans="1:1" ht="15" x14ac:dyDescent="0.25">
      <c r="A240" s="45"/>
    </row>
    <row r="241" spans="1:1" ht="15" x14ac:dyDescent="0.25">
      <c r="A241" s="45"/>
    </row>
    <row r="242" spans="1:1" ht="15" x14ac:dyDescent="0.25">
      <c r="A242" s="45"/>
    </row>
    <row r="243" spans="1:1" ht="15" x14ac:dyDescent="0.25">
      <c r="A243" s="45"/>
    </row>
    <row r="244" spans="1:1" ht="15" x14ac:dyDescent="0.25">
      <c r="A244" s="45"/>
    </row>
    <row r="245" spans="1:1" ht="15" x14ac:dyDescent="0.25">
      <c r="A245" s="45"/>
    </row>
    <row r="246" spans="1:1" ht="15" x14ac:dyDescent="0.25">
      <c r="A246" s="45"/>
    </row>
    <row r="247" spans="1:1" ht="15" x14ac:dyDescent="0.25">
      <c r="A247" s="45"/>
    </row>
    <row r="248" spans="1:1" ht="15" x14ac:dyDescent="0.25">
      <c r="A248" s="45"/>
    </row>
    <row r="249" spans="1:1" ht="15" x14ac:dyDescent="0.25">
      <c r="A249" s="45"/>
    </row>
    <row r="250" spans="1:1" ht="15" x14ac:dyDescent="0.25">
      <c r="A250" s="45"/>
    </row>
    <row r="251" spans="1:1" ht="15" x14ac:dyDescent="0.25">
      <c r="A251" s="45"/>
    </row>
    <row r="252" spans="1:1" ht="15" x14ac:dyDescent="0.25">
      <c r="A252" s="45"/>
    </row>
    <row r="253" spans="1:1" ht="15" x14ac:dyDescent="0.25">
      <c r="A253" s="45"/>
    </row>
    <row r="254" spans="1:1" ht="15" x14ac:dyDescent="0.25">
      <c r="A254" s="45"/>
    </row>
    <row r="255" spans="1:1" ht="15" x14ac:dyDescent="0.25">
      <c r="A255" s="45"/>
    </row>
    <row r="256" spans="1:1" ht="15" x14ac:dyDescent="0.25">
      <c r="A256" s="45"/>
    </row>
    <row r="257" spans="1:1" ht="15" x14ac:dyDescent="0.25">
      <c r="A257" s="45"/>
    </row>
    <row r="258" spans="1:1" ht="15" x14ac:dyDescent="0.25">
      <c r="A258" s="45"/>
    </row>
    <row r="259" spans="1:1" ht="15" x14ac:dyDescent="0.25">
      <c r="A259" s="45"/>
    </row>
    <row r="260" spans="1:1" ht="15" x14ac:dyDescent="0.25">
      <c r="A260" s="45"/>
    </row>
    <row r="261" spans="1:1" ht="15" x14ac:dyDescent="0.25">
      <c r="A261" s="45"/>
    </row>
    <row r="262" spans="1:1" ht="15" x14ac:dyDescent="0.25">
      <c r="A262" s="45"/>
    </row>
    <row r="263" spans="1:1" ht="15" x14ac:dyDescent="0.25">
      <c r="A263" s="45"/>
    </row>
    <row r="264" spans="1:1" ht="15" x14ac:dyDescent="0.25">
      <c r="A264" s="45"/>
    </row>
    <row r="265" spans="1:1" ht="15" x14ac:dyDescent="0.25">
      <c r="A265" s="45"/>
    </row>
    <row r="266" spans="1:1" ht="15" x14ac:dyDescent="0.25">
      <c r="A266" s="45"/>
    </row>
    <row r="267" spans="1:1" ht="15" x14ac:dyDescent="0.25">
      <c r="A267" s="45"/>
    </row>
    <row r="268" spans="1:1" ht="15" x14ac:dyDescent="0.25">
      <c r="A268" s="45"/>
    </row>
    <row r="269" spans="1:1" ht="15" x14ac:dyDescent="0.25">
      <c r="A269" s="45"/>
    </row>
    <row r="270" spans="1:1" ht="15" x14ac:dyDescent="0.25">
      <c r="A270" s="45"/>
    </row>
    <row r="271" spans="1:1" ht="15" x14ac:dyDescent="0.25">
      <c r="A271" s="45"/>
    </row>
    <row r="272" spans="1:1" ht="15" x14ac:dyDescent="0.25">
      <c r="A272" s="45"/>
    </row>
    <row r="273" spans="1:1" ht="15" x14ac:dyDescent="0.25">
      <c r="A273" s="45"/>
    </row>
    <row r="274" spans="1:1" ht="15" x14ac:dyDescent="0.25">
      <c r="A274" s="45"/>
    </row>
    <row r="275" spans="1:1" ht="15" x14ac:dyDescent="0.25">
      <c r="A275" s="45"/>
    </row>
    <row r="276" spans="1:1" ht="15" x14ac:dyDescent="0.25">
      <c r="A276" s="45"/>
    </row>
    <row r="277" spans="1:1" ht="15" x14ac:dyDescent="0.25">
      <c r="A277" s="45"/>
    </row>
    <row r="278" spans="1:1" ht="15" x14ac:dyDescent="0.25">
      <c r="A278" s="45"/>
    </row>
    <row r="279" spans="1:1" ht="15" x14ac:dyDescent="0.25">
      <c r="A279" s="45"/>
    </row>
    <row r="280" spans="1:1" ht="15" x14ac:dyDescent="0.25">
      <c r="A280" s="45"/>
    </row>
    <row r="281" spans="1:1" ht="15" x14ac:dyDescent="0.25">
      <c r="A281" s="45"/>
    </row>
    <row r="282" spans="1:1" ht="15" x14ac:dyDescent="0.25">
      <c r="A282" s="45"/>
    </row>
    <row r="283" spans="1:1" ht="15" x14ac:dyDescent="0.25">
      <c r="A283" s="45"/>
    </row>
    <row r="284" spans="1:1" ht="15" x14ac:dyDescent="0.25">
      <c r="A284" s="45"/>
    </row>
    <row r="285" spans="1:1" ht="15" x14ac:dyDescent="0.25">
      <c r="A285" s="45"/>
    </row>
    <row r="286" spans="1:1" ht="15" x14ac:dyDescent="0.25">
      <c r="A286" s="45"/>
    </row>
    <row r="287" spans="1:1" ht="15" x14ac:dyDescent="0.25">
      <c r="A287" s="45"/>
    </row>
    <row r="288" spans="1:1" ht="15" x14ac:dyDescent="0.25">
      <c r="A288" s="45"/>
    </row>
    <row r="289" spans="1:1" ht="15" x14ac:dyDescent="0.25">
      <c r="A289" s="45"/>
    </row>
    <row r="290" spans="1:1" ht="15" x14ac:dyDescent="0.25">
      <c r="A290" s="45"/>
    </row>
    <row r="291" spans="1:1" ht="15" x14ac:dyDescent="0.25">
      <c r="A291" s="45"/>
    </row>
    <row r="292" spans="1:1" ht="15" x14ac:dyDescent="0.25">
      <c r="A292" s="45"/>
    </row>
    <row r="293" spans="1:1" ht="15" x14ac:dyDescent="0.25">
      <c r="A293" s="45"/>
    </row>
    <row r="294" spans="1:1" ht="15" x14ac:dyDescent="0.25">
      <c r="A294" s="45"/>
    </row>
    <row r="295" spans="1:1" ht="15" x14ac:dyDescent="0.25">
      <c r="A295" s="45"/>
    </row>
    <row r="296" spans="1:1" ht="15" x14ac:dyDescent="0.25">
      <c r="A296" s="45"/>
    </row>
    <row r="297" spans="1:1" ht="15" x14ac:dyDescent="0.25">
      <c r="A297" s="45"/>
    </row>
    <row r="298" spans="1:1" ht="15" x14ac:dyDescent="0.25">
      <c r="A298" s="45"/>
    </row>
    <row r="299" spans="1:1" ht="15" x14ac:dyDescent="0.25">
      <c r="A299" s="45"/>
    </row>
    <row r="300" spans="1:1" ht="15" x14ac:dyDescent="0.25">
      <c r="A300" s="45"/>
    </row>
    <row r="301" spans="1:1" ht="15" x14ac:dyDescent="0.25">
      <c r="A301" s="45"/>
    </row>
    <row r="302" spans="1:1" ht="15" x14ac:dyDescent="0.25">
      <c r="A302" s="45"/>
    </row>
    <row r="303" spans="1:1" ht="15" x14ac:dyDescent="0.25">
      <c r="A303" s="45"/>
    </row>
    <row r="304" spans="1:1" ht="15" x14ac:dyDescent="0.25">
      <c r="A304" s="45"/>
    </row>
    <row r="305" spans="1:1" ht="15" x14ac:dyDescent="0.25">
      <c r="A305" s="45"/>
    </row>
    <row r="306" spans="1:1" ht="15" x14ac:dyDescent="0.25">
      <c r="A306" s="45"/>
    </row>
    <row r="307" spans="1:1" ht="15" x14ac:dyDescent="0.25">
      <c r="A307" s="45"/>
    </row>
    <row r="308" spans="1:1" ht="15" x14ac:dyDescent="0.25">
      <c r="A308" s="45"/>
    </row>
    <row r="309" spans="1:1" ht="15" x14ac:dyDescent="0.25">
      <c r="A309" s="45"/>
    </row>
    <row r="310" spans="1:1" ht="15" x14ac:dyDescent="0.25">
      <c r="A310" s="45"/>
    </row>
    <row r="311" spans="1:1" ht="15" x14ac:dyDescent="0.25">
      <c r="A311" s="45"/>
    </row>
    <row r="312" spans="1:1" ht="15" x14ac:dyDescent="0.25">
      <c r="A312" s="45"/>
    </row>
    <row r="313" spans="1:1" ht="15" x14ac:dyDescent="0.25">
      <c r="A313" s="45"/>
    </row>
    <row r="314" spans="1:1" ht="15" x14ac:dyDescent="0.25">
      <c r="A314" s="45"/>
    </row>
    <row r="315" spans="1:1" ht="15" x14ac:dyDescent="0.25">
      <c r="A315" s="45"/>
    </row>
    <row r="316" spans="1:1" ht="15" x14ac:dyDescent="0.25">
      <c r="A316" s="45"/>
    </row>
    <row r="317" spans="1:1" ht="15" x14ac:dyDescent="0.25">
      <c r="A317" s="45"/>
    </row>
    <row r="318" spans="1:1" ht="15" x14ac:dyDescent="0.25">
      <c r="A318" s="45"/>
    </row>
    <row r="319" spans="1:1" ht="15" x14ac:dyDescent="0.25">
      <c r="A319" s="45"/>
    </row>
    <row r="320" spans="1:1" ht="15" x14ac:dyDescent="0.25">
      <c r="A320" s="45"/>
    </row>
    <row r="321" spans="1:1" ht="15" x14ac:dyDescent="0.25">
      <c r="A321" s="45"/>
    </row>
    <row r="322" spans="1:1" ht="15" x14ac:dyDescent="0.25">
      <c r="A322" s="45"/>
    </row>
    <row r="323" spans="1:1" ht="15" x14ac:dyDescent="0.25">
      <c r="A323" s="45"/>
    </row>
    <row r="324" spans="1:1" ht="15" x14ac:dyDescent="0.25">
      <c r="A324" s="45"/>
    </row>
    <row r="325" spans="1:1" ht="15" x14ac:dyDescent="0.25">
      <c r="A325" s="45"/>
    </row>
    <row r="326" spans="1:1" ht="15" x14ac:dyDescent="0.25">
      <c r="A326" s="45"/>
    </row>
    <row r="327" spans="1:1" ht="15" x14ac:dyDescent="0.25">
      <c r="A327" s="45"/>
    </row>
    <row r="328" spans="1:1" ht="15" x14ac:dyDescent="0.25">
      <c r="A328" s="45"/>
    </row>
    <row r="329" spans="1:1" ht="15" x14ac:dyDescent="0.25">
      <c r="A329" s="45"/>
    </row>
    <row r="330" spans="1:1" ht="15" x14ac:dyDescent="0.25">
      <c r="A330" s="45"/>
    </row>
    <row r="331" spans="1:1" ht="15" x14ac:dyDescent="0.25">
      <c r="A331" s="45"/>
    </row>
    <row r="332" spans="1:1" ht="15" x14ac:dyDescent="0.25">
      <c r="A332" s="45"/>
    </row>
    <row r="333" spans="1:1" ht="15" x14ac:dyDescent="0.25">
      <c r="A333" s="45"/>
    </row>
    <row r="334" spans="1:1" ht="15" x14ac:dyDescent="0.25">
      <c r="A334" s="45"/>
    </row>
    <row r="335" spans="1:1" ht="15" x14ac:dyDescent="0.25">
      <c r="A335" s="45"/>
    </row>
    <row r="336" spans="1:1" ht="15" x14ac:dyDescent="0.25">
      <c r="A336" s="45"/>
    </row>
    <row r="337" spans="1:1" ht="15" x14ac:dyDescent="0.25">
      <c r="A337" s="45"/>
    </row>
    <row r="338" spans="1:1" ht="15" x14ac:dyDescent="0.25">
      <c r="A338" s="45"/>
    </row>
    <row r="339" spans="1:1" ht="15" x14ac:dyDescent="0.25">
      <c r="A339" s="45"/>
    </row>
    <row r="340" spans="1:1" ht="15" x14ac:dyDescent="0.25">
      <c r="A340" s="45"/>
    </row>
    <row r="341" spans="1:1" ht="15" x14ac:dyDescent="0.25">
      <c r="A341" s="45"/>
    </row>
    <row r="342" spans="1:1" ht="15" x14ac:dyDescent="0.25">
      <c r="A342" s="45"/>
    </row>
    <row r="343" spans="1:1" ht="15" x14ac:dyDescent="0.25">
      <c r="A343" s="45"/>
    </row>
    <row r="344" spans="1:1" ht="15" x14ac:dyDescent="0.25">
      <c r="A344" s="45"/>
    </row>
    <row r="345" spans="1:1" ht="15" x14ac:dyDescent="0.25">
      <c r="A345" s="45"/>
    </row>
    <row r="346" spans="1:1" ht="15" x14ac:dyDescent="0.25">
      <c r="A346" s="45"/>
    </row>
    <row r="347" spans="1:1" ht="15" x14ac:dyDescent="0.25">
      <c r="A347" s="45"/>
    </row>
    <row r="348" spans="1:1" ht="15" x14ac:dyDescent="0.25">
      <c r="A348" s="45"/>
    </row>
    <row r="349" spans="1:1" ht="15" x14ac:dyDescent="0.25">
      <c r="A349" s="45"/>
    </row>
    <row r="350" spans="1:1" ht="15" x14ac:dyDescent="0.25">
      <c r="A350" s="45"/>
    </row>
    <row r="351" spans="1:1" ht="15" x14ac:dyDescent="0.25">
      <c r="A351" s="45"/>
    </row>
    <row r="352" spans="1:1" ht="15" x14ac:dyDescent="0.25">
      <c r="A352" s="45"/>
    </row>
    <row r="353" spans="1:1" ht="15" x14ac:dyDescent="0.25">
      <c r="A353" s="45"/>
    </row>
    <row r="354" spans="1:1" ht="15" x14ac:dyDescent="0.25">
      <c r="A354" s="45"/>
    </row>
  </sheetData>
  <mergeCells count="13">
    <mergeCell ref="H5:H6"/>
    <mergeCell ref="A2:H2"/>
    <mergeCell ref="A1:H1"/>
    <mergeCell ref="G4:H4"/>
    <mergeCell ref="A3:H3"/>
    <mergeCell ref="A7:B7"/>
    <mergeCell ref="F5:F6"/>
    <mergeCell ref="G5:G6"/>
    <mergeCell ref="A5:A6"/>
    <mergeCell ref="B5:B6"/>
    <mergeCell ref="C5:C6"/>
    <mergeCell ref="D5:D6"/>
    <mergeCell ref="E5:E6"/>
  </mergeCells>
  <printOptions horizontalCentered="1"/>
  <pageMargins left="0.3" right="0.3" top="0.5" bottom="0.5" header="0.31496062992126" footer="0.31496062992126"/>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THU 2024</vt:lpstr>
      <vt:lpstr>thu phan cap</vt:lpstr>
      <vt:lpstr>CHI NAM 2024</vt:lpstr>
      <vt:lpstr>'CHI NAM 2024'!Print_Area</vt:lpstr>
      <vt:lpstr>'THU 2024'!Print_Area</vt:lpstr>
      <vt:lpstr>'thu phan cap'!Print_Area</vt:lpstr>
      <vt:lpstr>'CHI NAM 2024'!Print_Titles</vt:lpstr>
      <vt:lpstr>'THU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dc:creator>
  <cp:lastModifiedBy>Admin</cp:lastModifiedBy>
  <cp:lastPrinted>2024-12-08T03:52:25Z</cp:lastPrinted>
  <dcterms:created xsi:type="dcterms:W3CDTF">2013-06-10T08:24:03Z</dcterms:created>
  <dcterms:modified xsi:type="dcterms:W3CDTF">2024-12-08T03:52:53Z</dcterms:modified>
</cp:coreProperties>
</file>